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taleb\Documents\Regnskap og budsjett\"/>
    </mc:Choice>
  </mc:AlternateContent>
  <xr:revisionPtr revIDLastSave="0" documentId="8_{0BF99C45-E620-4F5C-9665-5CE9EFC7F48B}" xr6:coauthVersionLast="38" xr6:coauthVersionMax="38" xr10:uidLastSave="{00000000-0000-0000-0000-000000000000}"/>
  <bookViews>
    <workbookView xWindow="0" yWindow="0" windowWidth="23040" windowHeight="9084" xr2:uid="{00000000-000D-0000-FFFF-FFFF00000000}"/>
  </bookViews>
  <sheets>
    <sheet name="År og Budsjett" sheetId="1" r:id="rId1"/>
    <sheet name="Månedsregnskap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31" i="1" s="1"/>
  <c r="C13" i="1"/>
  <c r="D13" i="1" l="1"/>
  <c r="B22" i="1"/>
  <c r="A22" i="1"/>
  <c r="O22" i="2"/>
  <c r="O18" i="2"/>
  <c r="B6" i="1"/>
  <c r="A5" i="1"/>
  <c r="A6" i="1"/>
  <c r="A7" i="1"/>
  <c r="A8" i="1"/>
  <c r="A9" i="1"/>
  <c r="A10" i="1"/>
  <c r="A11" i="1"/>
  <c r="A12" i="1"/>
  <c r="M31" i="2"/>
  <c r="L29" i="2"/>
  <c r="L31" i="2" s="1"/>
  <c r="M29" i="2"/>
  <c r="L13" i="2"/>
  <c r="M13" i="2"/>
  <c r="B18" i="1" l="1"/>
  <c r="A18" i="1"/>
  <c r="C29" i="2"/>
  <c r="D29" i="2"/>
  <c r="E29" i="2"/>
  <c r="F29" i="2"/>
  <c r="G29" i="2"/>
  <c r="H29" i="2"/>
  <c r="I29" i="2"/>
  <c r="J29" i="2"/>
  <c r="K29" i="2"/>
  <c r="B29" i="2"/>
  <c r="C13" i="2"/>
  <c r="C31" i="2" s="1"/>
  <c r="D13" i="2"/>
  <c r="D31" i="2" s="1"/>
  <c r="E13" i="2"/>
  <c r="E31" i="2" s="1"/>
  <c r="F13" i="2"/>
  <c r="F31" i="2" s="1"/>
  <c r="G13" i="2"/>
  <c r="G31" i="2" s="1"/>
  <c r="H13" i="2"/>
  <c r="H31" i="2" s="1"/>
  <c r="I13" i="2"/>
  <c r="I31" i="2" s="1"/>
  <c r="J13" i="2"/>
  <c r="J31" i="2" s="1"/>
  <c r="K13" i="2"/>
  <c r="B13" i="2"/>
  <c r="B31" i="2" s="1"/>
  <c r="K31" i="2" l="1"/>
  <c r="B12" i="1"/>
  <c r="O12" i="2"/>
  <c r="O11" i="2" l="1"/>
  <c r="B11" i="1" l="1"/>
  <c r="O17" i="2" l="1"/>
  <c r="O19" i="2"/>
  <c r="O20" i="2"/>
  <c r="O21" i="2"/>
  <c r="O23" i="2"/>
  <c r="O24" i="2"/>
  <c r="O25" i="2"/>
  <c r="O26" i="2"/>
  <c r="O27" i="2"/>
  <c r="O28" i="2"/>
  <c r="O16" i="2"/>
  <c r="O5" i="2"/>
  <c r="O7" i="2"/>
  <c r="O8" i="2"/>
  <c r="O9" i="2"/>
  <c r="O10" i="2"/>
  <c r="O4" i="2"/>
  <c r="A17" i="1"/>
  <c r="A19" i="1"/>
  <c r="A20" i="1"/>
  <c r="A21" i="1"/>
  <c r="A23" i="1"/>
  <c r="A24" i="1"/>
  <c r="A25" i="1"/>
  <c r="A26" i="1"/>
  <c r="A27" i="1"/>
  <c r="A28" i="1"/>
  <c r="A16" i="1"/>
  <c r="B5" i="1"/>
  <c r="B7" i="1"/>
  <c r="B8" i="1"/>
  <c r="B9" i="1"/>
  <c r="B10" i="1"/>
  <c r="A4" i="1"/>
  <c r="B28" i="1"/>
  <c r="B27" i="1"/>
  <c r="B26" i="1"/>
  <c r="B25" i="1"/>
  <c r="B24" i="1"/>
  <c r="B23" i="1"/>
  <c r="B21" i="1"/>
  <c r="B20" i="1"/>
  <c r="B19" i="1"/>
  <c r="B17" i="1"/>
  <c r="B16" i="1"/>
  <c r="B4" i="1"/>
  <c r="B13" i="1" l="1"/>
  <c r="O13" i="2"/>
  <c r="O29" i="2"/>
  <c r="B29" i="1"/>
  <c r="D29" i="1"/>
  <c r="O31" i="2" l="1"/>
  <c r="D31" i="1"/>
  <c r="B31" i="1"/>
  <c r="F6" i="1" s="1"/>
  <c r="F9" i="1" s="1"/>
</calcChain>
</file>

<file path=xl/sharedStrings.xml><?xml version="1.0" encoding="utf-8"?>
<sst xmlns="http://schemas.openxmlformats.org/spreadsheetml/2006/main" count="40" uniqueCount="35">
  <si>
    <t>Medlemskap NMTG</t>
  </si>
  <si>
    <t xml:space="preserve">Driftsinntekt </t>
  </si>
  <si>
    <t>Salg manualer</t>
  </si>
  <si>
    <t>Årskontingenter TTA</t>
  </si>
  <si>
    <t>Driftskostnader</t>
  </si>
  <si>
    <t>Utstyr</t>
  </si>
  <si>
    <t>Kontorrekvisita               </t>
  </si>
  <si>
    <t>Konsulentkostnad</t>
  </si>
  <si>
    <t>Andre finanskostnader og gebyr</t>
  </si>
  <si>
    <t>Sum driftsinntekter</t>
  </si>
  <si>
    <t>Sum driftskostnader</t>
  </si>
  <si>
    <t>Resultat</t>
  </si>
  <si>
    <t>Reiser, kost og losji kurs</t>
  </si>
  <si>
    <t>Porto                          </t>
  </si>
  <si>
    <t>Programvare</t>
  </si>
  <si>
    <t>Lisens</t>
  </si>
  <si>
    <t>Trykking</t>
  </si>
  <si>
    <t>Diff</t>
  </si>
  <si>
    <t>Balanse</t>
  </si>
  <si>
    <t>Lønn og arbeidsgiveravgifter</t>
  </si>
  <si>
    <t>Overføring fra MTG England</t>
  </si>
  <si>
    <t>Reiser, kost og losji møter og samlinger</t>
  </si>
  <si>
    <t>Kursinntekter</t>
  </si>
  <si>
    <t>Møter og samlinger</t>
  </si>
  <si>
    <t>Sum</t>
  </si>
  <si>
    <t>Skatt - tilbakebetaling</t>
  </si>
  <si>
    <t>Finanielle inntekter (renter på innskudd)</t>
  </si>
  <si>
    <t>Ekspresspost tilbakebetaling</t>
  </si>
  <si>
    <t>Gave foredragsholdere</t>
  </si>
  <si>
    <t>Regnskap  2018</t>
  </si>
  <si>
    <t>Inngående saldo 01.01.2018</t>
  </si>
  <si>
    <t>Prognose nov-des</t>
  </si>
  <si>
    <t>Web-utvikling</t>
  </si>
  <si>
    <t>Utgående saldo 15.11.18</t>
  </si>
  <si>
    <t>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</si>
</sst>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</cellStyleXfs>
  <cellXfs count="32">
    <xf numFmtId="0" fontId="0" fillId="0" borderId="0" xfId="0"/>
    <xf numFmtId="0" fontId="5" fillId="3" borderId="0" xfId="3" applyFont="1"/>
    <xf numFmtId="17" fontId="6" fillId="0" borderId="0" xfId="0" applyNumberFormat="1" applyFont="1"/>
    <xf numFmtId="0" fontId="6" fillId="0" borderId="0" xfId="0" applyFont="1"/>
    <xf numFmtId="0" fontId="5" fillId="4" borderId="0" xfId="4" applyFont="1"/>
    <xf numFmtId="0" fontId="5" fillId="7" borderId="0" xfId="7" applyFont="1" applyAlignment="1">
      <alignment horizontal="left"/>
    </xf>
    <xf numFmtId="4" fontId="6" fillId="0" borderId="0" xfId="1" applyNumberFormat="1" applyFont="1"/>
    <xf numFmtId="164" fontId="6" fillId="0" borderId="0" xfId="1" applyNumberFormat="1" applyFont="1"/>
    <xf numFmtId="0" fontId="8" fillId="2" borderId="0" xfId="2" applyFont="1"/>
    <xf numFmtId="0" fontId="7" fillId="0" borderId="1" xfId="0" applyFont="1" applyBorder="1"/>
    <xf numFmtId="4" fontId="7" fillId="0" borderId="2" xfId="1" applyNumberFormat="1" applyFont="1" applyBorder="1"/>
    <xf numFmtId="4" fontId="7" fillId="0" borderId="3" xfId="1" applyNumberFormat="1" applyFont="1" applyBorder="1"/>
    <xf numFmtId="0" fontId="5" fillId="6" borderId="0" xfId="6" applyFont="1"/>
    <xf numFmtId="49" fontId="5" fillId="3" borderId="0" xfId="3" applyNumberFormat="1" applyFont="1" applyAlignment="1">
      <alignment horizontal="right"/>
    </xf>
    <xf numFmtId="0" fontId="5" fillId="3" borderId="0" xfId="3" applyFont="1" applyAlignment="1">
      <alignment horizontal="right"/>
    </xf>
    <xf numFmtId="4" fontId="6" fillId="0" borderId="0" xfId="0" applyNumberFormat="1" applyFont="1"/>
    <xf numFmtId="0" fontId="3" fillId="5" borderId="0" xfId="5" applyFont="1" applyAlignment="1">
      <alignment horizontal="left"/>
    </xf>
    <xf numFmtId="0" fontId="9" fillId="3" borderId="0" xfId="3" applyFont="1"/>
    <xf numFmtId="17" fontId="9" fillId="3" borderId="0" xfId="3" applyNumberFormat="1" applyFont="1"/>
    <xf numFmtId="0" fontId="10" fillId="0" borderId="0" xfId="0" applyFont="1"/>
    <xf numFmtId="0" fontId="9" fillId="4" borderId="0" xfId="4" applyFont="1"/>
    <xf numFmtId="4" fontId="10" fillId="0" borderId="0" xfId="1" applyNumberFormat="1" applyFont="1"/>
    <xf numFmtId="4" fontId="10" fillId="0" borderId="0" xfId="0" applyNumberFormat="1" applyFont="1"/>
    <xf numFmtId="0" fontId="11" fillId="0" borderId="1" xfId="0" applyFont="1" applyBorder="1"/>
    <xf numFmtId="4" fontId="11" fillId="0" borderId="2" xfId="1" applyNumberFormat="1" applyFont="1" applyBorder="1"/>
    <xf numFmtId="4" fontId="11" fillId="0" borderId="0" xfId="0" applyNumberFormat="1" applyFont="1"/>
    <xf numFmtId="0" fontId="9" fillId="6" borderId="0" xfId="6" applyFont="1"/>
    <xf numFmtId="164" fontId="2" fillId="2" borderId="0" xfId="2" applyNumberFormat="1"/>
    <xf numFmtId="4" fontId="10" fillId="0" borderId="0" xfId="1" applyNumberFormat="1" applyFont="1" applyAlignment="1">
      <alignment horizontal="right"/>
    </xf>
    <xf numFmtId="4" fontId="3" fillId="5" borderId="0" xfId="5" applyNumberFormat="1" applyFont="1" applyAlignment="1">
      <alignment horizontal="right" vertical="top"/>
    </xf>
    <xf numFmtId="0" fontId="0" fillId="0" borderId="0" xfId="0" applyFont="1"/>
    <xf numFmtId="0" fontId="0" fillId="0" borderId="0" xfId="0" applyFont="1" applyFill="1" applyBorder="1"/>
  </cellXfs>
  <cellStyles count="8">
    <cellStyle name="60 % – uthevingsfarge 2" xfId="5" builtinId="36"/>
    <cellStyle name="God" xfId="2" builtinId="26"/>
    <cellStyle name="Komma" xfId="1" builtinId="3"/>
    <cellStyle name="Normal" xfId="0" builtinId="0"/>
    <cellStyle name="Uthevingsfarge1" xfId="3" builtinId="29"/>
    <cellStyle name="Uthevingsfarge2" xfId="4" builtinId="33"/>
    <cellStyle name="Uthevingsfarge3" xfId="6" builtinId="37"/>
    <cellStyle name="Uthevingsfarge6" xfId="7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3" workbookViewId="0">
      <selection activeCell="D11" sqref="D11"/>
    </sheetView>
  </sheetViews>
  <sheetFormatPr baseColWidth="10" defaultRowHeight="14.4" x14ac:dyDescent="0.3"/>
  <cols>
    <col min="1" max="1" width="35.109375" style="3" bestFit="1" customWidth="1"/>
    <col min="2" max="3" width="20.77734375" style="3" customWidth="1"/>
    <col min="4" max="4" width="24.6640625" style="3" bestFit="1" customWidth="1"/>
    <col min="5" max="5" width="11.5546875" style="3"/>
    <col min="6" max="6" width="26.77734375" style="3" customWidth="1"/>
    <col min="7" max="16384" width="11.5546875" style="3"/>
  </cols>
  <sheetData>
    <row r="1" spans="1:6" x14ac:dyDescent="0.3">
      <c r="A1" s="1"/>
      <c r="B1" s="13" t="s">
        <v>29</v>
      </c>
      <c r="C1" s="13" t="s">
        <v>31</v>
      </c>
      <c r="D1" s="14" t="s">
        <v>34</v>
      </c>
      <c r="E1" s="2"/>
      <c r="F1" s="1" t="s">
        <v>18</v>
      </c>
    </row>
    <row r="3" spans="1:6" x14ac:dyDescent="0.3">
      <c r="A3" s="4" t="s">
        <v>1</v>
      </c>
      <c r="F3" s="5" t="s">
        <v>30</v>
      </c>
    </row>
    <row r="4" spans="1:6" x14ac:dyDescent="0.3">
      <c r="A4" s="3" t="str">
        <f>(Månedsregnskap!A4)</f>
        <v>Salg manualer</v>
      </c>
      <c r="B4" s="6">
        <f>SUM(Månedsregnskap!B4:M4)</f>
        <v>27600</v>
      </c>
      <c r="C4" s="6">
        <v>2000</v>
      </c>
      <c r="D4" s="6">
        <v>20000</v>
      </c>
      <c r="E4" s="6"/>
      <c r="F4" s="7">
        <v>260841.18</v>
      </c>
    </row>
    <row r="5" spans="1:6" x14ac:dyDescent="0.3">
      <c r="A5" s="3" t="str">
        <f>(Månedsregnskap!A5)</f>
        <v>Kursinntekter</v>
      </c>
      <c r="B5" s="6">
        <f>SUM(Månedsregnskap!B5:M5)</f>
        <v>39000</v>
      </c>
      <c r="C5" s="6"/>
      <c r="D5" s="6">
        <v>32000</v>
      </c>
      <c r="E5" s="6"/>
      <c r="F5" s="16" t="s">
        <v>33</v>
      </c>
    </row>
    <row r="6" spans="1:6" x14ac:dyDescent="0.3">
      <c r="A6" s="3" t="str">
        <f>(Månedsregnskap!A6)</f>
        <v>Ekspresspost tilbakebetaling</v>
      </c>
      <c r="B6" s="6">
        <f>SUM(Månedsregnskap!B6:M6)</f>
        <v>1079</v>
      </c>
      <c r="C6" s="6"/>
      <c r="D6" s="6">
        <v>0</v>
      </c>
      <c r="E6" s="6"/>
      <c r="F6" s="29">
        <f>SUM(F4+B31)</f>
        <v>249908.84000000003</v>
      </c>
    </row>
    <row r="7" spans="1:6" x14ac:dyDescent="0.3">
      <c r="A7" s="3" t="str">
        <f>(Månedsregnskap!A7)</f>
        <v>Møter og samlinger</v>
      </c>
      <c r="B7" s="6">
        <f>SUM(Månedsregnskap!B7:M7)</f>
        <v>4500</v>
      </c>
      <c r="C7" s="6"/>
      <c r="D7" s="6">
        <v>12000</v>
      </c>
      <c r="E7" s="6"/>
    </row>
    <row r="8" spans="1:6" x14ac:dyDescent="0.3">
      <c r="A8" s="3" t="str">
        <f>(Månedsregnskap!A8)</f>
        <v>Årskontingenter TTA</v>
      </c>
      <c r="B8" s="6">
        <f>SUM(Månedsregnskap!B8:M8)</f>
        <v>121000</v>
      </c>
      <c r="C8" s="6"/>
      <c r="D8" s="6">
        <v>145000</v>
      </c>
      <c r="F8" s="8" t="s">
        <v>17</v>
      </c>
    </row>
    <row r="9" spans="1:6" x14ac:dyDescent="0.3">
      <c r="A9" s="3" t="str">
        <f>(Månedsregnskap!A9)</f>
        <v>Overføring fra MTG England</v>
      </c>
      <c r="B9" s="6">
        <f>SUM(Månedsregnskap!B9:M9)</f>
        <v>44921.120000000003</v>
      </c>
      <c r="C9" s="6"/>
      <c r="D9" s="6">
        <v>50000</v>
      </c>
      <c r="F9" s="27">
        <f>SUM(F6-F4)</f>
        <v>-10932.339999999967</v>
      </c>
    </row>
    <row r="10" spans="1:6" x14ac:dyDescent="0.3">
      <c r="A10" s="3" t="str">
        <f>(Månedsregnskap!A10)</f>
        <v>Medlemskap NMTG</v>
      </c>
      <c r="B10" s="6">
        <f>SUM(Månedsregnskap!B10:M10)</f>
        <v>40000</v>
      </c>
      <c r="C10" s="6"/>
      <c r="D10" s="6">
        <v>30000</v>
      </c>
    </row>
    <row r="11" spans="1:6" x14ac:dyDescent="0.3">
      <c r="A11" s="3" t="str">
        <f>(Månedsregnskap!A11)</f>
        <v>Skatt - tilbakebetaling</v>
      </c>
      <c r="B11" s="6">
        <f>SUM(Månedsregnskap!B11:M11)</f>
        <v>0</v>
      </c>
      <c r="C11" s="6"/>
      <c r="D11" s="6">
        <v>0</v>
      </c>
      <c r="F11"/>
    </row>
    <row r="12" spans="1:6" ht="15" thickBot="1" x14ac:dyDescent="0.35">
      <c r="A12" s="3" t="str">
        <f>(Månedsregnskap!A12)</f>
        <v>Finanielle inntekter (renter på innskudd)</v>
      </c>
      <c r="B12" s="6">
        <f>SUM(Månedsregnskap!B12:M12)</f>
        <v>0</v>
      </c>
      <c r="C12" s="6"/>
      <c r="D12" s="6">
        <v>0</v>
      </c>
      <c r="F12"/>
    </row>
    <row r="13" spans="1:6" ht="15.6" thickTop="1" thickBot="1" x14ac:dyDescent="0.35">
      <c r="A13" s="9" t="s">
        <v>9</v>
      </c>
      <c r="B13" s="10">
        <f>SUM(B4:B12)</f>
        <v>278100.12</v>
      </c>
      <c r="C13" s="10">
        <f>SUM(C4:C12)</f>
        <v>2000</v>
      </c>
      <c r="D13" s="10">
        <f>SUM(D4:D12)</f>
        <v>289000</v>
      </c>
    </row>
    <row r="14" spans="1:6" ht="15" thickTop="1" x14ac:dyDescent="0.3">
      <c r="B14" s="6"/>
      <c r="C14" s="6"/>
      <c r="D14" s="6"/>
    </row>
    <row r="15" spans="1:6" x14ac:dyDescent="0.3">
      <c r="A15" s="12" t="s">
        <v>4</v>
      </c>
      <c r="B15" s="6"/>
      <c r="C15" s="6"/>
      <c r="D15" s="6"/>
    </row>
    <row r="16" spans="1:6" x14ac:dyDescent="0.3">
      <c r="A16" s="3" t="str">
        <f>(Månedsregnskap!A16)</f>
        <v>Lønn og arbeidsgiveravgifter</v>
      </c>
      <c r="B16" s="6">
        <f>SUM(Månedsregnskap!B16:M16)</f>
        <v>133483.56</v>
      </c>
      <c r="C16" s="6">
        <v>15000</v>
      </c>
      <c r="D16" s="6">
        <v>148000</v>
      </c>
    </row>
    <row r="17" spans="1:6" x14ac:dyDescent="0.3">
      <c r="A17" s="3" t="str">
        <f>(Månedsregnskap!A17)</f>
        <v>Konsulentkostnad</v>
      </c>
      <c r="B17" s="6">
        <f>SUM(Månedsregnskap!B17:M17)</f>
        <v>6781</v>
      </c>
      <c r="C17" s="6"/>
      <c r="D17" s="6">
        <v>7000</v>
      </c>
      <c r="F17" s="15"/>
    </row>
    <row r="18" spans="1:6" x14ac:dyDescent="0.3">
      <c r="A18" s="3" t="str">
        <f>(Månedsregnskap!A18)</f>
        <v>Gave foredragsholdere</v>
      </c>
      <c r="B18" s="6">
        <f>SUM(Månedsregnskap!B18:M18)</f>
        <v>750</v>
      </c>
      <c r="C18" s="6"/>
      <c r="D18" s="6">
        <v>750</v>
      </c>
      <c r="F18" s="15"/>
    </row>
    <row r="19" spans="1:6" x14ac:dyDescent="0.3">
      <c r="A19" s="3" t="str">
        <f>(Månedsregnskap!A19)</f>
        <v>Lisens</v>
      </c>
      <c r="B19" s="6">
        <f>SUM(Månedsregnskap!B19:M19)</f>
        <v>65446.11</v>
      </c>
      <c r="C19" s="6"/>
      <c r="D19" s="6">
        <v>70000</v>
      </c>
    </row>
    <row r="20" spans="1:6" x14ac:dyDescent="0.3">
      <c r="A20" s="3" t="str">
        <f>(Månedsregnskap!A20)</f>
        <v>Utstyr</v>
      </c>
      <c r="B20" s="6">
        <f>SUM(Månedsregnskap!B20:M20)</f>
        <v>0</v>
      </c>
      <c r="C20" s="6"/>
      <c r="D20" s="6">
        <v>0</v>
      </c>
    </row>
    <row r="21" spans="1:6" x14ac:dyDescent="0.3">
      <c r="A21" s="3" t="str">
        <f>(Månedsregnskap!A21)</f>
        <v>Programvare</v>
      </c>
      <c r="B21" s="6">
        <f>SUM(Månedsregnskap!B21:M21)</f>
        <v>649</v>
      </c>
      <c r="C21" s="6"/>
      <c r="D21" s="6">
        <v>649</v>
      </c>
    </row>
    <row r="22" spans="1:6" x14ac:dyDescent="0.3">
      <c r="A22" s="3" t="str">
        <f>(Månedsregnskap!A22)</f>
        <v>Web-utvikling</v>
      </c>
      <c r="B22" s="6">
        <f>SUM(Månedsregnskap!B22:M22)</f>
        <v>14213</v>
      </c>
      <c r="C22" s="6">
        <v>40000</v>
      </c>
      <c r="D22" s="6">
        <v>500</v>
      </c>
    </row>
    <row r="23" spans="1:6" x14ac:dyDescent="0.3">
      <c r="A23" s="3" t="str">
        <f>(Månedsregnskap!A23)</f>
        <v>Kontorrekvisita               </v>
      </c>
      <c r="B23" s="6">
        <f>SUM(Månedsregnskap!B23:M23)</f>
        <v>2687.6</v>
      </c>
      <c r="C23" s="6">
        <v>200</v>
      </c>
      <c r="D23" s="6">
        <v>1000</v>
      </c>
    </row>
    <row r="24" spans="1:6" x14ac:dyDescent="0.3">
      <c r="A24" s="3" t="str">
        <f>(Månedsregnskap!A24)</f>
        <v>Porto                          </v>
      </c>
      <c r="B24" s="6">
        <f>SUM(Månedsregnskap!B24:M24)</f>
        <v>1607.9</v>
      </c>
      <c r="C24" s="6">
        <v>180</v>
      </c>
      <c r="D24" s="6">
        <v>2000</v>
      </c>
    </row>
    <row r="25" spans="1:6" x14ac:dyDescent="0.3">
      <c r="A25" s="3" t="str">
        <f>(Månedsregnskap!A25)</f>
        <v>Trykking</v>
      </c>
      <c r="B25" s="6">
        <f>SUM(Månedsregnskap!B25:M25)</f>
        <v>0</v>
      </c>
      <c r="C25" s="6"/>
      <c r="D25" s="6">
        <v>4000</v>
      </c>
    </row>
    <row r="26" spans="1:6" x14ac:dyDescent="0.3">
      <c r="A26" s="3" t="str">
        <f>(Månedsregnskap!A26)</f>
        <v>Reiser, kost og losji møter og samlinger</v>
      </c>
      <c r="B26" s="6">
        <f>SUM(Månedsregnskap!B26:M26)</f>
        <v>38003.360000000001</v>
      </c>
      <c r="C26" s="6">
        <v>2500</v>
      </c>
      <c r="D26" s="6">
        <v>35000</v>
      </c>
    </row>
    <row r="27" spans="1:6" x14ac:dyDescent="0.3">
      <c r="A27" s="3" t="str">
        <f>(Månedsregnskap!A27)</f>
        <v>Reiser, kost og losji kurs</v>
      </c>
      <c r="B27" s="6">
        <f>SUM(Månedsregnskap!B27:M27)</f>
        <v>24157.18</v>
      </c>
      <c r="C27" s="6"/>
      <c r="D27" s="6">
        <v>25000</v>
      </c>
    </row>
    <row r="28" spans="1:6" ht="15" thickBot="1" x14ac:dyDescent="0.35">
      <c r="A28" s="3" t="str">
        <f>(Månedsregnskap!A28)</f>
        <v>Andre finanskostnader og gebyr</v>
      </c>
      <c r="B28" s="6">
        <f>SUM(Månedsregnskap!B28:M28)</f>
        <v>1253.75</v>
      </c>
      <c r="C28" s="6">
        <v>70</v>
      </c>
      <c r="D28" s="6">
        <v>1300</v>
      </c>
    </row>
    <row r="29" spans="1:6" ht="15.6" thickTop="1" thickBot="1" x14ac:dyDescent="0.35">
      <c r="A29" s="9" t="s">
        <v>10</v>
      </c>
      <c r="B29" s="10">
        <f>SUM(B16:B28)</f>
        <v>289032.45999999996</v>
      </c>
      <c r="C29" s="10">
        <f>SUM(C16:C28)</f>
        <v>57950</v>
      </c>
      <c r="D29" s="11">
        <f>SUM(D16:D28)</f>
        <v>295199</v>
      </c>
      <c r="F29" s="15"/>
    </row>
    <row r="30" spans="1:6" ht="15.6" thickTop="1" thickBot="1" x14ac:dyDescent="0.35">
      <c r="B30" s="6"/>
      <c r="C30" s="6"/>
      <c r="D30" s="6"/>
    </row>
    <row r="31" spans="1:6" ht="15.6" thickTop="1" thickBot="1" x14ac:dyDescent="0.35">
      <c r="A31" s="9" t="s">
        <v>11</v>
      </c>
      <c r="B31" s="10">
        <f>SUM(B13-B29)</f>
        <v>-10932.339999999967</v>
      </c>
      <c r="C31" s="10">
        <f>SUM(C13-C29)</f>
        <v>-55950</v>
      </c>
      <c r="D31" s="11">
        <f>SUM(D13-D29)</f>
        <v>-6199</v>
      </c>
    </row>
    <row r="32" spans="1:6" ht="15" thickTop="1" x14ac:dyDescent="0.3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topLeftCell="B10" zoomScale="110" zoomScaleNormal="110" workbookViewId="0">
      <selection activeCell="L25" sqref="L25"/>
    </sheetView>
  </sheetViews>
  <sheetFormatPr baseColWidth="10" defaultRowHeight="14.4" x14ac:dyDescent="0.3"/>
  <cols>
    <col min="1" max="1" width="35.109375" style="19" bestFit="1" customWidth="1"/>
    <col min="2" max="16384" width="11.5546875" style="19"/>
  </cols>
  <sheetData>
    <row r="1" spans="1:15" x14ac:dyDescent="0.3">
      <c r="A1" s="17"/>
      <c r="B1" s="18">
        <v>43101</v>
      </c>
      <c r="C1" s="18">
        <v>43132</v>
      </c>
      <c r="D1" s="18">
        <v>43160</v>
      </c>
      <c r="E1" s="18">
        <v>43191</v>
      </c>
      <c r="F1" s="18">
        <v>43221</v>
      </c>
      <c r="G1" s="18">
        <v>43252</v>
      </c>
      <c r="H1" s="18">
        <v>43282</v>
      </c>
      <c r="I1" s="18">
        <v>43313</v>
      </c>
      <c r="J1" s="18">
        <v>43344</v>
      </c>
      <c r="K1" s="18">
        <v>43374</v>
      </c>
      <c r="L1" s="18">
        <v>43405</v>
      </c>
      <c r="M1" s="18">
        <v>43435</v>
      </c>
      <c r="O1" s="19" t="s">
        <v>24</v>
      </c>
    </row>
    <row r="3" spans="1:15" x14ac:dyDescent="0.3">
      <c r="A3" s="20" t="s">
        <v>1</v>
      </c>
    </row>
    <row r="4" spans="1:15" x14ac:dyDescent="0.3">
      <c r="A4" s="19" t="s">
        <v>2</v>
      </c>
      <c r="B4" s="21">
        <v>6800</v>
      </c>
      <c r="C4" s="21">
        <v>4000</v>
      </c>
      <c r="D4" s="21">
        <v>4000</v>
      </c>
      <c r="E4" s="21">
        <v>4000</v>
      </c>
      <c r="F4" s="21">
        <v>4000</v>
      </c>
      <c r="G4" s="21">
        <v>400</v>
      </c>
      <c r="H4" s="21"/>
      <c r="I4" s="21"/>
      <c r="J4" s="21"/>
      <c r="K4" s="21">
        <v>2400</v>
      </c>
      <c r="L4" s="21">
        <v>2000</v>
      </c>
      <c r="M4" s="21"/>
      <c r="O4" s="22">
        <f>SUM(B4:M4)</f>
        <v>27600</v>
      </c>
    </row>
    <row r="5" spans="1:15" x14ac:dyDescent="0.3">
      <c r="A5" s="19" t="s">
        <v>22</v>
      </c>
      <c r="B5" s="21">
        <v>1500</v>
      </c>
      <c r="C5" s="21"/>
      <c r="D5" s="21">
        <v>6000</v>
      </c>
      <c r="E5" s="21">
        <v>9000</v>
      </c>
      <c r="F5" s="21"/>
      <c r="G5" s="21"/>
      <c r="H5" s="21"/>
      <c r="I5" s="21"/>
      <c r="J5" s="21">
        <v>19500</v>
      </c>
      <c r="K5" s="21">
        <v>3000</v>
      </c>
      <c r="L5" s="21"/>
      <c r="M5" s="21"/>
      <c r="O5" s="22">
        <f t="shared" ref="O5:O9" si="0">SUM(B5:M5)</f>
        <v>39000</v>
      </c>
    </row>
    <row r="6" spans="1:15" x14ac:dyDescent="0.3">
      <c r="A6" s="30" t="s">
        <v>27</v>
      </c>
      <c r="B6" s="21">
        <v>1079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O6" s="22">
        <v>1079</v>
      </c>
    </row>
    <row r="7" spans="1:15" x14ac:dyDescent="0.3">
      <c r="A7" s="19" t="s">
        <v>23</v>
      </c>
      <c r="B7" s="21"/>
      <c r="C7" s="21"/>
      <c r="D7" s="21"/>
      <c r="E7" s="21"/>
      <c r="F7" s="21">
        <v>4200</v>
      </c>
      <c r="G7" s="21">
        <v>150</v>
      </c>
      <c r="H7" s="21">
        <v>150</v>
      </c>
      <c r="I7" s="21"/>
      <c r="J7" s="21"/>
      <c r="K7" s="21"/>
      <c r="L7" s="21"/>
      <c r="M7" s="21"/>
      <c r="O7" s="22">
        <f t="shared" si="0"/>
        <v>4500</v>
      </c>
    </row>
    <row r="8" spans="1:15" x14ac:dyDescent="0.3">
      <c r="A8" s="19" t="s">
        <v>3</v>
      </c>
      <c r="B8" s="21">
        <v>8000</v>
      </c>
      <c r="C8" s="21">
        <v>8000</v>
      </c>
      <c r="D8" s="21">
        <v>45000</v>
      </c>
      <c r="E8" s="21">
        <v>40000</v>
      </c>
      <c r="F8" s="21">
        <v>8000</v>
      </c>
      <c r="G8" s="21"/>
      <c r="H8" s="21">
        <v>4000</v>
      </c>
      <c r="I8" s="21"/>
      <c r="J8" s="21"/>
      <c r="K8" s="21">
        <v>8000</v>
      </c>
      <c r="L8" s="21"/>
      <c r="M8" s="21"/>
      <c r="O8" s="22">
        <f t="shared" si="0"/>
        <v>121000</v>
      </c>
    </row>
    <row r="9" spans="1:15" x14ac:dyDescent="0.3">
      <c r="A9" s="19" t="s">
        <v>20</v>
      </c>
      <c r="B9" s="21"/>
      <c r="C9" s="21"/>
      <c r="D9" s="21"/>
      <c r="E9" s="21"/>
      <c r="F9" s="21"/>
      <c r="G9" s="21"/>
      <c r="H9" s="21">
        <v>44921.120000000003</v>
      </c>
      <c r="I9" s="21"/>
      <c r="J9" s="21"/>
      <c r="K9" s="21"/>
      <c r="L9" s="21"/>
      <c r="M9" s="21"/>
      <c r="O9" s="22">
        <f t="shared" si="0"/>
        <v>44921.120000000003</v>
      </c>
    </row>
    <row r="10" spans="1:15" x14ac:dyDescent="0.3">
      <c r="A10" s="19" t="s">
        <v>0</v>
      </c>
      <c r="B10" s="21">
        <v>10000</v>
      </c>
      <c r="C10" s="21">
        <v>10000</v>
      </c>
      <c r="D10" s="21"/>
      <c r="E10" s="21">
        <v>10000</v>
      </c>
      <c r="F10" s="21"/>
      <c r="G10" s="21"/>
      <c r="H10" s="21"/>
      <c r="I10" s="21"/>
      <c r="J10" s="21"/>
      <c r="K10" s="21">
        <v>10000</v>
      </c>
      <c r="L10" s="21"/>
      <c r="M10" s="21"/>
      <c r="O10" s="22">
        <f>SUM(B10:M10)</f>
        <v>40000</v>
      </c>
    </row>
    <row r="11" spans="1:15" x14ac:dyDescent="0.3">
      <c r="A11" s="19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>
        <f>SUM(B11:M11)</f>
        <v>0</v>
      </c>
    </row>
    <row r="12" spans="1:15" ht="15" thickBot="1" x14ac:dyDescent="0.35">
      <c r="A12" s="30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>
        <f>SUM(B12:M12)</f>
        <v>0</v>
      </c>
    </row>
    <row r="13" spans="1:15" ht="15.6" thickTop="1" thickBot="1" x14ac:dyDescent="0.35">
      <c r="A13" s="23" t="s">
        <v>9</v>
      </c>
      <c r="B13" s="24">
        <f>SUM(B4:B12)</f>
        <v>27379</v>
      </c>
      <c r="C13" s="24">
        <f t="shared" ref="C13:M13" si="1">SUM(C4:C12)</f>
        <v>22000</v>
      </c>
      <c r="D13" s="24">
        <f t="shared" si="1"/>
        <v>55000</v>
      </c>
      <c r="E13" s="24">
        <f t="shared" si="1"/>
        <v>63000</v>
      </c>
      <c r="F13" s="24">
        <f t="shared" si="1"/>
        <v>16200</v>
      </c>
      <c r="G13" s="24">
        <f t="shared" si="1"/>
        <v>550</v>
      </c>
      <c r="H13" s="24">
        <f t="shared" si="1"/>
        <v>49071.12</v>
      </c>
      <c r="I13" s="24">
        <f t="shared" si="1"/>
        <v>0</v>
      </c>
      <c r="J13" s="24">
        <f t="shared" si="1"/>
        <v>19500</v>
      </c>
      <c r="K13" s="24">
        <f t="shared" si="1"/>
        <v>23400</v>
      </c>
      <c r="L13" s="24">
        <f t="shared" si="1"/>
        <v>2000</v>
      </c>
      <c r="M13" s="24">
        <f t="shared" si="1"/>
        <v>0</v>
      </c>
      <c r="N13" s="22"/>
      <c r="O13" s="25">
        <f>SUM(O4:O12)</f>
        <v>278100.12</v>
      </c>
    </row>
    <row r="14" spans="1:15" ht="15" thickTop="1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5" x14ac:dyDescent="0.3">
      <c r="A15" s="26" t="s">
        <v>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5" x14ac:dyDescent="0.3">
      <c r="A16" s="19" t="s">
        <v>19</v>
      </c>
      <c r="B16" s="21">
        <v>13627</v>
      </c>
      <c r="C16" s="21">
        <v>13204</v>
      </c>
      <c r="D16" s="21">
        <v>10300</v>
      </c>
      <c r="E16" s="21">
        <v>13204</v>
      </c>
      <c r="F16" s="21">
        <v>10300</v>
      </c>
      <c r="G16" s="21">
        <v>18354.560000000001</v>
      </c>
      <c r="H16" s="21">
        <v>10300</v>
      </c>
      <c r="I16" s="21">
        <v>10400</v>
      </c>
      <c r="J16" s="21">
        <v>13199</v>
      </c>
      <c r="K16" s="21">
        <v>10300</v>
      </c>
      <c r="L16" s="21">
        <v>10295</v>
      </c>
      <c r="M16" s="21"/>
      <c r="O16" s="22">
        <f t="shared" ref="O16:O28" si="2">SUM(B16:M16)</f>
        <v>133483.56</v>
      </c>
    </row>
    <row r="17" spans="1:15" x14ac:dyDescent="0.3">
      <c r="A17" s="19" t="s">
        <v>7</v>
      </c>
      <c r="B17" s="21">
        <v>1781</v>
      </c>
      <c r="C17" s="21"/>
      <c r="D17" s="21">
        <v>1250</v>
      </c>
      <c r="E17" s="21"/>
      <c r="F17" s="21">
        <v>1250</v>
      </c>
      <c r="G17" s="21">
        <v>1250</v>
      </c>
      <c r="H17" s="21"/>
      <c r="I17" s="21"/>
      <c r="J17" s="21">
        <v>1250</v>
      </c>
      <c r="K17" s="21"/>
      <c r="L17" s="21"/>
      <c r="M17" s="21"/>
      <c r="O17" s="22">
        <f>SUM(B17:M17)</f>
        <v>6781</v>
      </c>
    </row>
    <row r="18" spans="1:15" x14ac:dyDescent="0.3">
      <c r="A18" s="31" t="s">
        <v>28</v>
      </c>
      <c r="B18" s="21"/>
      <c r="C18" s="21"/>
      <c r="D18" s="21"/>
      <c r="E18" s="21">
        <v>750</v>
      </c>
      <c r="F18" s="21"/>
      <c r="G18" s="21"/>
      <c r="H18" s="21"/>
      <c r="I18" s="21"/>
      <c r="J18" s="21"/>
      <c r="K18" s="21"/>
      <c r="L18" s="21"/>
      <c r="M18" s="21"/>
      <c r="O18" s="22">
        <f>SUM(B18:M18)</f>
        <v>750</v>
      </c>
    </row>
    <row r="19" spans="1:15" x14ac:dyDescent="0.3">
      <c r="A19" s="19" t="s">
        <v>15</v>
      </c>
      <c r="B19" s="21"/>
      <c r="C19" s="21"/>
      <c r="D19" s="21"/>
      <c r="E19" s="21">
        <v>65446.11</v>
      </c>
      <c r="F19" s="21"/>
      <c r="G19" s="21"/>
      <c r="H19" s="21"/>
      <c r="I19" s="21"/>
      <c r="J19" s="21"/>
      <c r="K19" s="21"/>
      <c r="L19" s="21"/>
      <c r="M19" s="21"/>
      <c r="O19" s="22">
        <f>SUM(B19:M19)</f>
        <v>65446.11</v>
      </c>
    </row>
    <row r="20" spans="1:15" x14ac:dyDescent="0.3">
      <c r="A20" s="19" t="s">
        <v>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O20" s="22">
        <f t="shared" si="2"/>
        <v>0</v>
      </c>
    </row>
    <row r="21" spans="1:15" x14ac:dyDescent="0.3">
      <c r="A21" s="19" t="s">
        <v>14</v>
      </c>
      <c r="B21" s="21"/>
      <c r="C21" s="21">
        <v>649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O21" s="22">
        <f t="shared" si="2"/>
        <v>649</v>
      </c>
    </row>
    <row r="22" spans="1:15" x14ac:dyDescent="0.3">
      <c r="A22" s="30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>
        <v>14213</v>
      </c>
      <c r="M22" s="21"/>
      <c r="O22" s="22">
        <f t="shared" si="2"/>
        <v>14213</v>
      </c>
    </row>
    <row r="23" spans="1:15" x14ac:dyDescent="0.3">
      <c r="A23" s="19" t="s">
        <v>6</v>
      </c>
      <c r="B23" s="21"/>
      <c r="C23" s="21">
        <v>80</v>
      </c>
      <c r="D23" s="21">
        <v>361</v>
      </c>
      <c r="E23" s="21"/>
      <c r="F23" s="21"/>
      <c r="G23" s="21"/>
      <c r="H23" s="21"/>
      <c r="I23" s="21"/>
      <c r="J23" s="21"/>
      <c r="K23" s="21">
        <v>2246.6</v>
      </c>
      <c r="L23" s="21"/>
      <c r="M23" s="21"/>
      <c r="O23" s="22">
        <f t="shared" si="2"/>
        <v>2687.6</v>
      </c>
    </row>
    <row r="24" spans="1:15" x14ac:dyDescent="0.3">
      <c r="A24" s="19" t="s">
        <v>13</v>
      </c>
      <c r="B24" s="21">
        <v>561</v>
      </c>
      <c r="C24" s="21">
        <v>199</v>
      </c>
      <c r="D24" s="21"/>
      <c r="E24" s="21">
        <v>194</v>
      </c>
      <c r="F24" s="21">
        <v>194</v>
      </c>
      <c r="G24" s="21">
        <v>266.89999999999998</v>
      </c>
      <c r="H24" s="21"/>
      <c r="I24" s="21"/>
      <c r="J24" s="21"/>
      <c r="K24" s="21">
        <v>193</v>
      </c>
      <c r="L24" s="21"/>
      <c r="M24" s="21"/>
      <c r="O24" s="22">
        <f t="shared" si="2"/>
        <v>1607.9</v>
      </c>
    </row>
    <row r="25" spans="1:15" x14ac:dyDescent="0.3">
      <c r="A25" s="19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O25" s="22">
        <f>SUM(B25:M25)</f>
        <v>0</v>
      </c>
    </row>
    <row r="26" spans="1:15" x14ac:dyDescent="0.3">
      <c r="A26" s="19" t="s">
        <v>21</v>
      </c>
      <c r="B26" s="21">
        <v>399</v>
      </c>
      <c r="C26" s="28"/>
      <c r="D26" s="21">
        <v>6940</v>
      </c>
      <c r="E26" s="21">
        <v>13021.28</v>
      </c>
      <c r="F26" s="21">
        <v>1826</v>
      </c>
      <c r="G26" s="21">
        <v>290</v>
      </c>
      <c r="H26" s="21"/>
      <c r="I26" s="21">
        <v>7983</v>
      </c>
      <c r="J26" s="21"/>
      <c r="K26" s="21">
        <v>7544.08</v>
      </c>
      <c r="L26" s="21"/>
      <c r="M26" s="21"/>
      <c r="O26" s="22">
        <f t="shared" si="2"/>
        <v>38003.360000000001</v>
      </c>
    </row>
    <row r="27" spans="1:15" x14ac:dyDescent="0.3">
      <c r="A27" s="19" t="s">
        <v>12</v>
      </c>
      <c r="B27" s="21"/>
      <c r="C27" s="21">
        <v>7310.27</v>
      </c>
      <c r="D27" s="21"/>
      <c r="E27" s="21"/>
      <c r="F27" s="21">
        <v>3457</v>
      </c>
      <c r="G27" s="21"/>
      <c r="H27" s="21"/>
      <c r="I27" s="21"/>
      <c r="J27" s="21">
        <v>13389.91</v>
      </c>
      <c r="K27" s="21"/>
      <c r="L27" s="21"/>
      <c r="M27" s="21"/>
      <c r="O27" s="22">
        <f>SUM(B27:M27)</f>
        <v>24157.18</v>
      </c>
    </row>
    <row r="28" spans="1:15" ht="15" thickBot="1" x14ac:dyDescent="0.35">
      <c r="A28" s="19" t="s">
        <v>8</v>
      </c>
      <c r="B28" s="21">
        <v>50</v>
      </c>
      <c r="C28" s="21">
        <v>63.25</v>
      </c>
      <c r="D28" s="21">
        <v>65</v>
      </c>
      <c r="E28" s="21">
        <v>53</v>
      </c>
      <c r="F28" s="21">
        <v>136.5</v>
      </c>
      <c r="G28" s="21">
        <v>83.75</v>
      </c>
      <c r="H28" s="21">
        <v>64.25</v>
      </c>
      <c r="I28" s="21">
        <v>46</v>
      </c>
      <c r="J28" s="21">
        <v>553.5</v>
      </c>
      <c r="K28" s="21">
        <v>74</v>
      </c>
      <c r="L28" s="21">
        <v>64.5</v>
      </c>
      <c r="M28" s="21"/>
      <c r="O28" s="22">
        <f t="shared" si="2"/>
        <v>1253.75</v>
      </c>
    </row>
    <row r="29" spans="1:15" ht="15.6" thickTop="1" thickBot="1" x14ac:dyDescent="0.35">
      <c r="A29" s="23" t="s">
        <v>10</v>
      </c>
      <c r="B29" s="24">
        <f>SUM(B16:B28)</f>
        <v>16418</v>
      </c>
      <c r="C29" s="24">
        <f t="shared" ref="C29:M29" si="3">SUM(C16:C28)</f>
        <v>21505.52</v>
      </c>
      <c r="D29" s="24">
        <f t="shared" si="3"/>
        <v>18916</v>
      </c>
      <c r="E29" s="24">
        <f t="shared" si="3"/>
        <v>92668.39</v>
      </c>
      <c r="F29" s="24">
        <f t="shared" si="3"/>
        <v>17163.5</v>
      </c>
      <c r="G29" s="24">
        <f t="shared" si="3"/>
        <v>20245.210000000003</v>
      </c>
      <c r="H29" s="24">
        <f t="shared" si="3"/>
        <v>10364.25</v>
      </c>
      <c r="I29" s="24">
        <f t="shared" si="3"/>
        <v>18429</v>
      </c>
      <c r="J29" s="24">
        <f t="shared" si="3"/>
        <v>28392.41</v>
      </c>
      <c r="K29" s="24">
        <f t="shared" si="3"/>
        <v>20357.68</v>
      </c>
      <c r="L29" s="24">
        <f t="shared" si="3"/>
        <v>24572.5</v>
      </c>
      <c r="M29" s="24">
        <f t="shared" si="3"/>
        <v>0</v>
      </c>
      <c r="N29" s="22"/>
      <c r="O29" s="25">
        <f>SUM(O16:O28)</f>
        <v>289032.45999999996</v>
      </c>
    </row>
    <row r="30" spans="1:15" ht="15.6" thickTop="1" thickBot="1" x14ac:dyDescent="0.3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5" ht="15.6" thickTop="1" thickBot="1" x14ac:dyDescent="0.35">
      <c r="A31" s="23" t="s">
        <v>11</v>
      </c>
      <c r="B31" s="24">
        <f>SUM(B13-B29)</f>
        <v>10961</v>
      </c>
      <c r="C31" s="24">
        <f t="shared" ref="C31:M31" si="4">SUM(C13-C29)</f>
        <v>494.47999999999956</v>
      </c>
      <c r="D31" s="24">
        <f t="shared" si="4"/>
        <v>36084</v>
      </c>
      <c r="E31" s="24">
        <f t="shared" si="4"/>
        <v>-29668.39</v>
      </c>
      <c r="F31" s="24">
        <f t="shared" si="4"/>
        <v>-963.5</v>
      </c>
      <c r="G31" s="24">
        <f t="shared" si="4"/>
        <v>-19695.210000000003</v>
      </c>
      <c r="H31" s="24">
        <f t="shared" si="4"/>
        <v>38706.870000000003</v>
      </c>
      <c r="I31" s="24">
        <f t="shared" si="4"/>
        <v>-18429</v>
      </c>
      <c r="J31" s="24">
        <f t="shared" si="4"/>
        <v>-8892.41</v>
      </c>
      <c r="K31" s="24">
        <f t="shared" si="4"/>
        <v>3042.3199999999997</v>
      </c>
      <c r="L31" s="24">
        <f t="shared" si="4"/>
        <v>-22572.5</v>
      </c>
      <c r="M31" s="24">
        <f t="shared" si="4"/>
        <v>0</v>
      </c>
      <c r="N31" s="22"/>
      <c r="O31" s="25">
        <f>SUM(O13-O29)</f>
        <v>-10932.339999999967</v>
      </c>
    </row>
    <row r="32" spans="1:15" ht="15" thickTop="1" x14ac:dyDescent="0.3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År og Budsjett</vt:lpstr>
      <vt:lpstr>Månedsregnskap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 Brokstad</dc:creator>
  <cp:lastModifiedBy>Tale Brokstad</cp:lastModifiedBy>
  <dcterms:created xsi:type="dcterms:W3CDTF">2016-11-18T19:17:44Z</dcterms:created>
  <dcterms:modified xsi:type="dcterms:W3CDTF">2018-11-18T14:24:18Z</dcterms:modified>
</cp:coreProperties>
</file>