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Cathrine\Documents\Styremøter\2019-11 Styremøte 26.11.19\"/>
    </mc:Choice>
  </mc:AlternateContent>
  <xr:revisionPtr revIDLastSave="0" documentId="13_ncr:1_{6477B087-BC75-4376-8E55-609FF71F2FC7}" xr6:coauthVersionLast="45" xr6:coauthVersionMax="45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År og Budsjett 2018" sheetId="1" state="hidden" r:id="rId1"/>
    <sheet name="År og Budsjett 2019" sheetId="3" r:id="rId2"/>
    <sheet name="Månedsregnskap 2019" sheetId="2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3" l="1"/>
  <c r="C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D13" i="3"/>
  <c r="C13" i="3"/>
  <c r="B12" i="3"/>
  <c r="A12" i="3"/>
  <c r="B11" i="3"/>
  <c r="A11" i="3"/>
  <c r="B10" i="3"/>
  <c r="A10" i="3"/>
  <c r="B9" i="3"/>
  <c r="A9" i="3"/>
  <c r="B8" i="3"/>
  <c r="A8" i="3"/>
  <c r="B7" i="3"/>
  <c r="A7" i="3"/>
  <c r="B6" i="3"/>
  <c r="A6" i="3"/>
  <c r="B5" i="3"/>
  <c r="A5" i="3"/>
  <c r="B4" i="3"/>
  <c r="A4" i="3"/>
  <c r="B29" i="3" l="1"/>
  <c r="D31" i="3"/>
  <c r="C31" i="3"/>
  <c r="B13" i="3"/>
  <c r="C29" i="1"/>
  <c r="C31" i="1" s="1"/>
  <c r="C13" i="1"/>
  <c r="B31" i="3" l="1"/>
  <c r="F6" i="3" s="1"/>
  <c r="F9" i="3" s="1"/>
  <c r="D13" i="1"/>
  <c r="B22" i="1"/>
  <c r="A22" i="1"/>
  <c r="O22" i="2"/>
  <c r="O18" i="2"/>
  <c r="B6" i="1"/>
  <c r="A5" i="1"/>
  <c r="A6" i="1"/>
  <c r="A7" i="1"/>
  <c r="A8" i="1"/>
  <c r="A9" i="1"/>
  <c r="A10" i="1"/>
  <c r="A11" i="1"/>
  <c r="A12" i="1"/>
  <c r="L29" i="2"/>
  <c r="M29" i="2"/>
  <c r="L13" i="2"/>
  <c r="M13" i="2"/>
  <c r="M31" i="2" l="1"/>
  <c r="L31" i="2"/>
  <c r="B18" i="1"/>
  <c r="A18" i="1"/>
  <c r="C29" i="2"/>
  <c r="D29" i="2"/>
  <c r="E29" i="2"/>
  <c r="F29" i="2"/>
  <c r="G29" i="2"/>
  <c r="H29" i="2"/>
  <c r="I29" i="2"/>
  <c r="J29" i="2"/>
  <c r="K29" i="2"/>
  <c r="B29" i="2"/>
  <c r="C13" i="2"/>
  <c r="D13" i="2"/>
  <c r="E13" i="2"/>
  <c r="F13" i="2"/>
  <c r="G13" i="2"/>
  <c r="H13" i="2"/>
  <c r="I13" i="2"/>
  <c r="J13" i="2"/>
  <c r="K13" i="2"/>
  <c r="B13" i="2"/>
  <c r="J31" i="2" l="1"/>
  <c r="I31" i="2"/>
  <c r="F31" i="2"/>
  <c r="E31" i="2"/>
  <c r="B31" i="2"/>
  <c r="H31" i="2"/>
  <c r="D31" i="2"/>
  <c r="G31" i="2"/>
  <c r="C31" i="2"/>
  <c r="K31" i="2"/>
  <c r="B12" i="1"/>
  <c r="O12" i="2"/>
  <c r="O11" i="2" l="1"/>
  <c r="B11" i="1" l="1"/>
  <c r="O17" i="2" l="1"/>
  <c r="O19" i="2"/>
  <c r="O20" i="2"/>
  <c r="O21" i="2"/>
  <c r="O23" i="2"/>
  <c r="O24" i="2"/>
  <c r="O25" i="2"/>
  <c r="O26" i="2"/>
  <c r="O27" i="2"/>
  <c r="O28" i="2"/>
  <c r="O16" i="2"/>
  <c r="O5" i="2"/>
  <c r="O7" i="2"/>
  <c r="O8" i="2"/>
  <c r="O9" i="2"/>
  <c r="O10" i="2"/>
  <c r="O4" i="2"/>
  <c r="A17" i="1"/>
  <c r="A19" i="1"/>
  <c r="A20" i="1"/>
  <c r="A21" i="1"/>
  <c r="A23" i="1"/>
  <c r="A24" i="1"/>
  <c r="A25" i="1"/>
  <c r="A26" i="1"/>
  <c r="A27" i="1"/>
  <c r="A28" i="1"/>
  <c r="A16" i="1"/>
  <c r="B5" i="1"/>
  <c r="B7" i="1"/>
  <c r="B8" i="1"/>
  <c r="B9" i="1"/>
  <c r="B10" i="1"/>
  <c r="A4" i="1"/>
  <c r="B28" i="1"/>
  <c r="B27" i="1"/>
  <c r="B26" i="1"/>
  <c r="B25" i="1"/>
  <c r="B24" i="1"/>
  <c r="B23" i="1"/>
  <c r="B21" i="1"/>
  <c r="B20" i="1"/>
  <c r="B19" i="1"/>
  <c r="B17" i="1"/>
  <c r="B16" i="1"/>
  <c r="B4" i="1"/>
  <c r="B13" i="1" l="1"/>
  <c r="O13" i="2"/>
  <c r="O29" i="2"/>
  <c r="B29" i="1"/>
  <c r="D29" i="1"/>
  <c r="O31" i="2" l="1"/>
  <c r="D31" i="1"/>
  <c r="B31" i="1"/>
  <c r="F6" i="1" s="1"/>
  <c r="F9" i="1" s="1"/>
</calcChain>
</file>

<file path=xl/sharedStrings.xml><?xml version="1.0" encoding="utf-8"?>
<sst xmlns="http://schemas.openxmlformats.org/spreadsheetml/2006/main" count="52" uniqueCount="39">
  <si>
    <t>Medlemskap NMTG</t>
  </si>
  <si>
    <t xml:space="preserve">Driftsinntekt </t>
  </si>
  <si>
    <t>Salg manualer</t>
  </si>
  <si>
    <t>Årskontingenter TTA</t>
  </si>
  <si>
    <t>Driftskostnader</t>
  </si>
  <si>
    <t>Utstyr</t>
  </si>
  <si>
    <t>Kontorrekvisita               </t>
  </si>
  <si>
    <t>Konsulentkostnad</t>
  </si>
  <si>
    <t>Andre finanskostnader og gebyr</t>
  </si>
  <si>
    <t>Sum driftsinntekter</t>
  </si>
  <si>
    <t>Sum driftskostnader</t>
  </si>
  <si>
    <t>Resultat</t>
  </si>
  <si>
    <t>Reiser, kost og losji kurs</t>
  </si>
  <si>
    <t>Porto                          </t>
  </si>
  <si>
    <t>Programvare</t>
  </si>
  <si>
    <t>Lisens</t>
  </si>
  <si>
    <t>Trykking</t>
  </si>
  <si>
    <t>Diff</t>
  </si>
  <si>
    <t>Balanse</t>
  </si>
  <si>
    <t>Lønn og arbeidsgiveravgifter</t>
  </si>
  <si>
    <t>Overføring fra MTG England</t>
  </si>
  <si>
    <t>Reiser, kost og losji møter og samlinger</t>
  </si>
  <si>
    <t>Kursinntekter</t>
  </si>
  <si>
    <t>Møter og samlinger</t>
  </si>
  <si>
    <t>Sum</t>
  </si>
  <si>
    <t>Skatt - tilbakebetaling</t>
  </si>
  <si>
    <t>Finanielle inntekter (renter på innskudd)</t>
  </si>
  <si>
    <t>Ekspresspost tilbakebetaling</t>
  </si>
  <si>
    <t>Gave foredragsholdere</t>
  </si>
  <si>
    <t>Regnskap  2018</t>
  </si>
  <si>
    <t>Inngående saldo 01.01.2018</t>
  </si>
  <si>
    <t>Prognose nov-des</t>
  </si>
  <si>
    <t>Web-utvikling</t>
  </si>
  <si>
    <t>Utgående saldo 15.11.18</t>
  </si>
  <si>
    <t>Budsjett 2019</t>
  </si>
  <si>
    <t>Regnskap  2019</t>
  </si>
  <si>
    <t>Budsjett 2020</t>
  </si>
  <si>
    <t>Utgående saldo 25.11.19</t>
  </si>
  <si>
    <t>Inngående saldo 01.01.2019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</si>
</sst>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9"/>
      </patternFill>
    </fill>
  </fills>
  <borders count="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</cellStyleXfs>
  <cellXfs count="31">
    <xf numFmtId="0" fontId="0" fillId="0" borderId="0" xfId="0"/>
    <xf numFmtId="0" fontId="5" fillId="3" borderId="0" xfId="3" applyFont="1"/>
    <xf numFmtId="17" fontId="6" fillId="0" borderId="0" xfId="0" applyNumberFormat="1" applyFont="1"/>
    <xf numFmtId="0" fontId="6" fillId="0" borderId="0" xfId="0" applyFont="1"/>
    <xf numFmtId="0" fontId="5" fillId="4" borderId="0" xfId="4" applyFont="1"/>
    <xf numFmtId="0" fontId="5" fillId="7" borderId="0" xfId="7" applyFont="1" applyAlignment="1">
      <alignment horizontal="left"/>
    </xf>
    <xf numFmtId="4" fontId="6" fillId="0" borderId="0" xfId="1" applyNumberFormat="1" applyFont="1"/>
    <xf numFmtId="164" fontId="6" fillId="0" borderId="0" xfId="1" applyNumberFormat="1" applyFont="1"/>
    <xf numFmtId="0" fontId="8" fillId="2" borderId="0" xfId="2" applyFont="1"/>
    <xf numFmtId="0" fontId="7" fillId="0" borderId="1" xfId="0" applyFont="1" applyBorder="1"/>
    <xf numFmtId="4" fontId="7" fillId="0" borderId="2" xfId="1" applyNumberFormat="1" applyFont="1" applyBorder="1"/>
    <xf numFmtId="4" fontId="7" fillId="0" borderId="3" xfId="1" applyNumberFormat="1" applyFont="1" applyBorder="1"/>
    <xf numFmtId="0" fontId="5" fillId="6" borderId="0" xfId="6" applyFont="1"/>
    <xf numFmtId="49" fontId="5" fillId="3" borderId="0" xfId="3" applyNumberFormat="1" applyFont="1" applyAlignment="1">
      <alignment horizontal="right"/>
    </xf>
    <xf numFmtId="0" fontId="5" fillId="3" borderId="0" xfId="3" applyFont="1" applyAlignment="1">
      <alignment horizontal="right"/>
    </xf>
    <xf numFmtId="4" fontId="6" fillId="0" borderId="0" xfId="0" applyNumberFormat="1" applyFont="1"/>
    <xf numFmtId="0" fontId="3" fillId="5" borderId="0" xfId="5" applyFont="1" applyAlignment="1">
      <alignment horizontal="left"/>
    </xf>
    <xf numFmtId="0" fontId="9" fillId="3" borderId="0" xfId="3" applyFont="1"/>
    <xf numFmtId="17" fontId="9" fillId="3" borderId="0" xfId="3" applyNumberFormat="1" applyFont="1"/>
    <xf numFmtId="0" fontId="10" fillId="0" borderId="0" xfId="0" applyFont="1"/>
    <xf numFmtId="0" fontId="9" fillId="4" borderId="0" xfId="4" applyFont="1"/>
    <xf numFmtId="4" fontId="10" fillId="0" borderId="0" xfId="1" applyNumberFormat="1" applyFont="1"/>
    <xf numFmtId="4" fontId="10" fillId="0" borderId="0" xfId="0" applyNumberFormat="1" applyFont="1"/>
    <xf numFmtId="0" fontId="11" fillId="0" borderId="1" xfId="0" applyFont="1" applyBorder="1"/>
    <xf numFmtId="4" fontId="11" fillId="0" borderId="2" xfId="1" applyNumberFormat="1" applyFont="1" applyBorder="1"/>
    <xf numFmtId="4" fontId="11" fillId="0" borderId="0" xfId="0" applyNumberFormat="1" applyFont="1"/>
    <xf numFmtId="0" fontId="9" fillId="6" borderId="0" xfId="6" applyFont="1"/>
    <xf numFmtId="164" fontId="2" fillId="2" borderId="0" xfId="2" applyNumberFormat="1"/>
    <xf numFmtId="4" fontId="10" fillId="0" borderId="0" xfId="1" applyNumberFormat="1" applyFont="1" applyAlignment="1">
      <alignment horizontal="right"/>
    </xf>
    <xf numFmtId="4" fontId="3" fillId="5" borderId="0" xfId="5" applyNumberFormat="1" applyFont="1" applyAlignment="1">
      <alignment horizontal="right" vertical="top"/>
    </xf>
    <xf numFmtId="4" fontId="0" fillId="0" borderId="0" xfId="1" applyNumberFormat="1" applyFont="1"/>
  </cellXfs>
  <cellStyles count="8">
    <cellStyle name="60 % – uthevingsfarge 2" xfId="5" builtinId="36"/>
    <cellStyle name="God" xfId="2" builtinId="26"/>
    <cellStyle name="Komma" xfId="1" builtinId="3"/>
    <cellStyle name="Normal" xfId="0" builtinId="0"/>
    <cellStyle name="Uthevingsfarge1" xfId="3" builtinId="29"/>
    <cellStyle name="Uthevingsfarge2" xfId="4" builtinId="33"/>
    <cellStyle name="Uthevingsfarge3" xfId="6" builtinId="37"/>
    <cellStyle name="Uthevingsfarge6" xfId="7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workbookViewId="0">
      <selection activeCell="F26" sqref="F26"/>
    </sheetView>
  </sheetViews>
  <sheetFormatPr baseColWidth="10" defaultRowHeight="14.4" x14ac:dyDescent="0.3"/>
  <cols>
    <col min="1" max="1" width="35.109375" style="3" bestFit="1" customWidth="1"/>
    <col min="2" max="3" width="20.77734375" style="3" customWidth="1"/>
    <col min="4" max="4" width="24.6640625" style="3" bestFit="1" customWidth="1"/>
    <col min="5" max="5" width="11.5546875" style="3"/>
    <col min="6" max="6" width="26.77734375" style="3" customWidth="1"/>
    <col min="7" max="16384" width="11.5546875" style="3"/>
  </cols>
  <sheetData>
    <row r="1" spans="1:6" x14ac:dyDescent="0.3">
      <c r="A1" s="1"/>
      <c r="B1" s="13" t="s">
        <v>29</v>
      </c>
      <c r="C1" s="13" t="s">
        <v>31</v>
      </c>
      <c r="D1" s="14" t="s">
        <v>34</v>
      </c>
      <c r="E1" s="2"/>
      <c r="F1" s="1" t="s">
        <v>18</v>
      </c>
    </row>
    <row r="3" spans="1:6" x14ac:dyDescent="0.3">
      <c r="A3" s="4" t="s">
        <v>1</v>
      </c>
      <c r="F3" s="5" t="s">
        <v>30</v>
      </c>
    </row>
    <row r="4" spans="1:6" x14ac:dyDescent="0.3">
      <c r="A4" s="3" t="str">
        <f>('Månedsregnskap 2019'!A4)</f>
        <v>Salg manualer</v>
      </c>
      <c r="B4" s="6">
        <f>SUM('Månedsregnskap 2019'!B4:M4)</f>
        <v>29600</v>
      </c>
      <c r="C4" s="6">
        <v>2000</v>
      </c>
      <c r="D4" s="6">
        <v>20000</v>
      </c>
      <c r="E4" s="6"/>
      <c r="F4" s="7">
        <v>260841.18</v>
      </c>
    </row>
    <row r="5" spans="1:6" x14ac:dyDescent="0.3">
      <c r="A5" s="3" t="str">
        <f>('Månedsregnskap 2019'!A5)</f>
        <v>Kursinntekter</v>
      </c>
      <c r="B5" s="6">
        <f>SUM('Månedsregnskap 2019'!B5:M5)</f>
        <v>24900</v>
      </c>
      <c r="C5" s="6"/>
      <c r="D5" s="6">
        <v>32000</v>
      </c>
      <c r="E5" s="6"/>
      <c r="F5" s="16" t="s">
        <v>33</v>
      </c>
    </row>
    <row r="6" spans="1:6" x14ac:dyDescent="0.3">
      <c r="A6" s="3" t="str">
        <f>('Månedsregnskap 2019'!A6)</f>
        <v>Ekspresspost tilbakebetaling</v>
      </c>
      <c r="B6" s="6">
        <f>SUM('Månedsregnskap 2019'!B6:M6)</f>
        <v>0</v>
      </c>
      <c r="C6" s="6"/>
      <c r="D6" s="6">
        <v>0</v>
      </c>
      <c r="E6" s="6"/>
      <c r="F6" s="29">
        <f>SUM(F4+B31)</f>
        <v>333967.95</v>
      </c>
    </row>
    <row r="7" spans="1:6" x14ac:dyDescent="0.3">
      <c r="A7" s="3" t="str">
        <f>('Månedsregnskap 2019'!A7)</f>
        <v>Møter og samlinger</v>
      </c>
      <c r="B7" s="6">
        <f>SUM('Månedsregnskap 2019'!B7:M7)</f>
        <v>22200</v>
      </c>
      <c r="C7" s="6"/>
      <c r="D7" s="6">
        <v>12000</v>
      </c>
      <c r="E7" s="6"/>
    </row>
    <row r="8" spans="1:6" x14ac:dyDescent="0.3">
      <c r="A8" s="3" t="str">
        <f>('Månedsregnskap 2019'!A8)</f>
        <v>Årskontingenter TTA</v>
      </c>
      <c r="B8" s="6">
        <f>SUM('Månedsregnskap 2019'!B8:M8)</f>
        <v>157000</v>
      </c>
      <c r="C8" s="6"/>
      <c r="D8" s="6">
        <v>145000</v>
      </c>
      <c r="F8" s="8" t="s">
        <v>17</v>
      </c>
    </row>
    <row r="9" spans="1:6" x14ac:dyDescent="0.3">
      <c r="A9" s="3" t="str">
        <f>('Månedsregnskap 2019'!A9)</f>
        <v>Overføring fra MTG England</v>
      </c>
      <c r="B9" s="6">
        <f>SUM('Månedsregnskap 2019'!B9:M9)</f>
        <v>48776.9</v>
      </c>
      <c r="C9" s="6"/>
      <c r="D9" s="6">
        <v>50000</v>
      </c>
      <c r="F9" s="27">
        <f>SUM(F6-F4)</f>
        <v>73126.770000000019</v>
      </c>
    </row>
    <row r="10" spans="1:6" x14ac:dyDescent="0.3">
      <c r="A10" s="3" t="str">
        <f>('Månedsregnskap 2019'!A10)</f>
        <v>Medlemskap NMTG</v>
      </c>
      <c r="B10" s="6">
        <f>SUM('Månedsregnskap 2019'!B10:M10)</f>
        <v>99000</v>
      </c>
      <c r="C10" s="6"/>
      <c r="D10" s="6">
        <v>30000</v>
      </c>
    </row>
    <row r="11" spans="1:6" x14ac:dyDescent="0.3">
      <c r="A11" s="3" t="str">
        <f>('Månedsregnskap 2019'!A11)</f>
        <v>Skatt - tilbakebetaling</v>
      </c>
      <c r="B11" s="6">
        <f>SUM('Månedsregnskap 2019'!B11:M11)</f>
        <v>0</v>
      </c>
      <c r="C11" s="6"/>
      <c r="D11" s="6">
        <v>0</v>
      </c>
      <c r="F11"/>
    </row>
    <row r="12" spans="1:6" ht="15" thickBot="1" x14ac:dyDescent="0.35">
      <c r="A12" s="3" t="str">
        <f>('Månedsregnskap 2019'!A12)</f>
        <v>Finanielle inntekter (renter på innskudd)</v>
      </c>
      <c r="B12" s="6">
        <f>SUM('Månedsregnskap 2019'!B12:M12)</f>
        <v>136.61000000000001</v>
      </c>
      <c r="C12" s="6"/>
      <c r="D12" s="6">
        <v>0</v>
      </c>
      <c r="F12"/>
    </row>
    <row r="13" spans="1:6" ht="15.6" thickTop="1" thickBot="1" x14ac:dyDescent="0.35">
      <c r="A13" s="9" t="s">
        <v>9</v>
      </c>
      <c r="B13" s="10">
        <f>SUM(B4:B12)</f>
        <v>381613.51</v>
      </c>
      <c r="C13" s="10">
        <f>SUM(C4:C12)</f>
        <v>2000</v>
      </c>
      <c r="D13" s="10">
        <f>SUM(D4:D12)</f>
        <v>289000</v>
      </c>
    </row>
    <row r="14" spans="1:6" ht="15" thickTop="1" x14ac:dyDescent="0.3">
      <c r="B14" s="6"/>
      <c r="C14" s="6"/>
      <c r="D14" s="6"/>
    </row>
    <row r="15" spans="1:6" x14ac:dyDescent="0.3">
      <c r="A15" s="12" t="s">
        <v>4</v>
      </c>
      <c r="B15" s="6"/>
      <c r="C15" s="6"/>
      <c r="D15" s="6"/>
    </row>
    <row r="16" spans="1:6" x14ac:dyDescent="0.3">
      <c r="A16" s="3" t="str">
        <f>('Månedsregnskap 2019'!A16)</f>
        <v>Lønn og arbeidsgiveravgifter</v>
      </c>
      <c r="B16" s="6">
        <f>SUM('Månedsregnskap 2019'!B16:M16)</f>
        <v>188033.8</v>
      </c>
      <c r="C16" s="6">
        <v>15000</v>
      </c>
      <c r="D16" s="6">
        <v>148000</v>
      </c>
    </row>
    <row r="17" spans="1:6" x14ac:dyDescent="0.3">
      <c r="A17" s="3" t="str">
        <f>('Månedsregnskap 2019'!A17)</f>
        <v>Konsulentkostnad</v>
      </c>
      <c r="B17" s="6">
        <f>SUM('Månedsregnskap 2019'!B17:M17)</f>
        <v>8081.4500000000007</v>
      </c>
      <c r="C17" s="6"/>
      <c r="D17" s="6">
        <v>7000</v>
      </c>
      <c r="F17" s="15"/>
    </row>
    <row r="18" spans="1:6" x14ac:dyDescent="0.3">
      <c r="A18" s="3" t="str">
        <f>('Månedsregnskap 2019'!A18)</f>
        <v>Gave foredragsholdere</v>
      </c>
      <c r="B18" s="6">
        <f>SUM('Månedsregnskap 2019'!B18:M18)</f>
        <v>1670</v>
      </c>
      <c r="C18" s="6"/>
      <c r="D18" s="6">
        <v>750</v>
      </c>
      <c r="F18" s="15"/>
    </row>
    <row r="19" spans="1:6" x14ac:dyDescent="0.3">
      <c r="A19" s="3" t="str">
        <f>('Månedsregnskap 2019'!A19)</f>
        <v>Lisens</v>
      </c>
      <c r="B19" s="6">
        <f>SUM('Månedsregnskap 2019'!B19:M19)</f>
        <v>0</v>
      </c>
      <c r="C19" s="6"/>
      <c r="D19" s="6">
        <v>70000</v>
      </c>
    </row>
    <row r="20" spans="1:6" x14ac:dyDescent="0.3">
      <c r="A20" s="3" t="str">
        <f>('Månedsregnskap 2019'!A20)</f>
        <v>Utstyr</v>
      </c>
      <c r="B20" s="6">
        <f>SUM('Månedsregnskap 2019'!B20:M20)</f>
        <v>4580.6099999999997</v>
      </c>
      <c r="C20" s="6"/>
      <c r="D20" s="6">
        <v>0</v>
      </c>
    </row>
    <row r="21" spans="1:6" x14ac:dyDescent="0.3">
      <c r="A21" s="3" t="str">
        <f>('Månedsregnskap 2019'!A21)</f>
        <v>Programvare</v>
      </c>
      <c r="B21" s="6">
        <f>SUM('Månedsregnskap 2019'!B21:M21)</f>
        <v>2344</v>
      </c>
      <c r="C21" s="6"/>
      <c r="D21" s="6">
        <v>649</v>
      </c>
    </row>
    <row r="22" spans="1:6" x14ac:dyDescent="0.3">
      <c r="A22" s="3" t="str">
        <f>('Månedsregnskap 2019'!A22)</f>
        <v>Web-utvikling</v>
      </c>
      <c r="B22" s="6">
        <f>SUM('Månedsregnskap 2019'!B22:M22)</f>
        <v>37359.25</v>
      </c>
      <c r="C22" s="6">
        <v>40000</v>
      </c>
      <c r="D22" s="6">
        <v>500</v>
      </c>
    </row>
    <row r="23" spans="1:6" x14ac:dyDescent="0.3">
      <c r="A23" s="3" t="str">
        <f>('Månedsregnskap 2019'!A23)</f>
        <v>Kontorrekvisita               </v>
      </c>
      <c r="B23" s="6">
        <f>SUM('Månedsregnskap 2019'!B23:M23)</f>
        <v>161.25</v>
      </c>
      <c r="C23" s="6">
        <v>200</v>
      </c>
      <c r="D23" s="6">
        <v>1000</v>
      </c>
    </row>
    <row r="24" spans="1:6" x14ac:dyDescent="0.3">
      <c r="A24" s="3" t="str">
        <f>('Månedsregnskap 2019'!A24)</f>
        <v>Porto                          </v>
      </c>
      <c r="B24" s="6">
        <f>SUM('Månedsregnskap 2019'!B24:M24)</f>
        <v>2363</v>
      </c>
      <c r="C24" s="6">
        <v>180</v>
      </c>
      <c r="D24" s="6">
        <v>2000</v>
      </c>
    </row>
    <row r="25" spans="1:6" x14ac:dyDescent="0.3">
      <c r="A25" s="3" t="str">
        <f>('Månedsregnskap 2019'!A25)</f>
        <v>Trykking</v>
      </c>
      <c r="B25" s="6">
        <f>SUM('Månedsregnskap 2019'!B25:M25)</f>
        <v>18913.75</v>
      </c>
      <c r="C25" s="6"/>
      <c r="D25" s="6">
        <v>4000</v>
      </c>
    </row>
    <row r="26" spans="1:6" x14ac:dyDescent="0.3">
      <c r="A26" s="3" t="str">
        <f>('Månedsregnskap 2019'!A26)</f>
        <v>Reiser, kost og losji møter og samlinger</v>
      </c>
      <c r="B26" s="6">
        <f>SUM('Månedsregnskap 2019'!B26:M26)</f>
        <v>15326.36</v>
      </c>
      <c r="C26" s="6">
        <v>2500</v>
      </c>
      <c r="D26" s="6">
        <v>35000</v>
      </c>
    </row>
    <row r="27" spans="1:6" x14ac:dyDescent="0.3">
      <c r="A27" s="3" t="str">
        <f>('Månedsregnskap 2019'!A27)</f>
        <v>Reiser, kost og losji kurs</v>
      </c>
      <c r="B27" s="6">
        <f>SUM('Månedsregnskap 2019'!B27:M27)</f>
        <v>28605.119999999999</v>
      </c>
      <c r="C27" s="6"/>
      <c r="D27" s="6">
        <v>25000</v>
      </c>
    </row>
    <row r="28" spans="1:6" ht="15" thickBot="1" x14ac:dyDescent="0.35">
      <c r="A28" s="3" t="str">
        <f>('Månedsregnskap 2019'!A28)</f>
        <v>Andre finanskostnader og gebyr</v>
      </c>
      <c r="B28" s="6">
        <f>SUM('Månedsregnskap 2019'!B28:M28)</f>
        <v>1048.1500000000001</v>
      </c>
      <c r="C28" s="6">
        <v>70</v>
      </c>
      <c r="D28" s="6">
        <v>1300</v>
      </c>
    </row>
    <row r="29" spans="1:6" ht="15.6" thickTop="1" thickBot="1" x14ac:dyDescent="0.35">
      <c r="A29" s="9" t="s">
        <v>10</v>
      </c>
      <c r="B29" s="10">
        <f>SUM(B16:B28)</f>
        <v>308486.74</v>
      </c>
      <c r="C29" s="10">
        <f>SUM(C16:C28)</f>
        <v>57950</v>
      </c>
      <c r="D29" s="11">
        <f>SUM(D16:D28)</f>
        <v>295199</v>
      </c>
      <c r="F29" s="15"/>
    </row>
    <row r="30" spans="1:6" ht="15.6" thickTop="1" thickBot="1" x14ac:dyDescent="0.35">
      <c r="B30" s="6"/>
      <c r="C30" s="6"/>
      <c r="D30" s="6"/>
    </row>
    <row r="31" spans="1:6" ht="15.6" thickTop="1" thickBot="1" x14ac:dyDescent="0.35">
      <c r="A31" s="9" t="s">
        <v>11</v>
      </c>
      <c r="B31" s="10">
        <f>SUM(B13-B29)</f>
        <v>73126.770000000019</v>
      </c>
      <c r="C31" s="10">
        <f>SUM(C13-C29)</f>
        <v>-55950</v>
      </c>
      <c r="D31" s="11">
        <f>SUM(D13-D29)</f>
        <v>-6199</v>
      </c>
    </row>
    <row r="32" spans="1:6" ht="15" thickTop="1" x14ac:dyDescent="0.3"/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67180-16C7-4D83-BBF6-A0DF26DD0CBD}">
  <dimension ref="A1:F32"/>
  <sheetViews>
    <sheetView zoomScaleNormal="100" zoomScalePageLayoutView="115" workbookViewId="0">
      <selection activeCell="G22" sqref="G22"/>
    </sheetView>
  </sheetViews>
  <sheetFormatPr baseColWidth="10" defaultRowHeight="14.4" x14ac:dyDescent="0.3"/>
  <cols>
    <col min="1" max="1" width="35.109375" style="3" bestFit="1" customWidth="1"/>
    <col min="2" max="3" width="20.77734375" style="3" customWidth="1"/>
    <col min="4" max="4" width="24.6640625" style="3" bestFit="1" customWidth="1"/>
    <col min="5" max="5" width="6.21875" style="3" customWidth="1"/>
    <col min="6" max="6" width="26.77734375" style="3" customWidth="1"/>
    <col min="7" max="16384" width="11.5546875" style="3"/>
  </cols>
  <sheetData>
    <row r="1" spans="1:6" x14ac:dyDescent="0.3">
      <c r="A1" s="1"/>
      <c r="B1" s="13" t="s">
        <v>35</v>
      </c>
      <c r="C1" s="13" t="s">
        <v>31</v>
      </c>
      <c r="D1" s="14" t="s">
        <v>36</v>
      </c>
      <c r="E1" s="2"/>
      <c r="F1" s="1" t="s">
        <v>18</v>
      </c>
    </row>
    <row r="3" spans="1:6" x14ac:dyDescent="0.3">
      <c r="A3" s="4" t="s">
        <v>1</v>
      </c>
      <c r="F3" s="5" t="s">
        <v>38</v>
      </c>
    </row>
    <row r="4" spans="1:6" x14ac:dyDescent="0.3">
      <c r="A4" s="3" t="str">
        <f>('Månedsregnskap 2019'!A4)</f>
        <v>Salg manualer</v>
      </c>
      <c r="B4" s="6">
        <f>SUM('Månedsregnskap 2019'!B4:M4)</f>
        <v>29600</v>
      </c>
      <c r="C4" s="6"/>
      <c r="D4" s="6">
        <v>15000</v>
      </c>
      <c r="E4" s="6"/>
      <c r="F4" s="7">
        <v>237914.45</v>
      </c>
    </row>
    <row r="5" spans="1:6" x14ac:dyDescent="0.3">
      <c r="A5" s="3" t="str">
        <f>('Månedsregnskap 2019'!A5)</f>
        <v>Kursinntekter</v>
      </c>
      <c r="B5" s="6">
        <f>SUM('Månedsregnskap 2019'!B5:M5)</f>
        <v>24900</v>
      </c>
      <c r="C5" s="6"/>
      <c r="D5" s="6">
        <v>30000</v>
      </c>
      <c r="E5" s="6"/>
      <c r="F5" s="16" t="s">
        <v>37</v>
      </c>
    </row>
    <row r="6" spans="1:6" x14ac:dyDescent="0.3">
      <c r="A6" s="3" t="str">
        <f>('Månedsregnskap 2019'!A6)</f>
        <v>Ekspresspost tilbakebetaling</v>
      </c>
      <c r="B6" s="6">
        <f>SUM('Månedsregnskap 2019'!B6:M6)</f>
        <v>0</v>
      </c>
      <c r="C6" s="6"/>
      <c r="D6" s="6">
        <v>0</v>
      </c>
      <c r="E6" s="6"/>
      <c r="F6" s="29">
        <f>SUM(F4+B31)</f>
        <v>311041.22000000003</v>
      </c>
    </row>
    <row r="7" spans="1:6" x14ac:dyDescent="0.3">
      <c r="A7" s="3" t="str">
        <f>('Månedsregnskap 2019'!A7)</f>
        <v>Møter og samlinger</v>
      </c>
      <c r="B7" s="6">
        <f>SUM('Månedsregnskap 2019'!B7:M7)</f>
        <v>22200</v>
      </c>
      <c r="C7" s="6"/>
      <c r="D7" s="6">
        <v>25000</v>
      </c>
      <c r="E7" s="6"/>
    </row>
    <row r="8" spans="1:6" x14ac:dyDescent="0.3">
      <c r="A8" s="3" t="str">
        <f>('Månedsregnskap 2019'!A8)</f>
        <v>Årskontingenter TTA</v>
      </c>
      <c r="B8" s="6">
        <f>SUM('Månedsregnskap 2019'!B8:M8)</f>
        <v>157000</v>
      </c>
      <c r="C8" s="6">
        <v>8000</v>
      </c>
      <c r="D8" s="6">
        <v>170000</v>
      </c>
      <c r="F8" s="8" t="s">
        <v>17</v>
      </c>
    </row>
    <row r="9" spans="1:6" x14ac:dyDescent="0.3">
      <c r="A9" s="3" t="str">
        <f>('Månedsregnskap 2019'!A9)</f>
        <v>Overføring fra MTG England</v>
      </c>
      <c r="B9" s="6">
        <f>SUM('Månedsregnskap 2019'!B9:M9)</f>
        <v>48776.9</v>
      </c>
      <c r="C9" s="6"/>
      <c r="D9" s="6">
        <v>50000</v>
      </c>
      <c r="F9" s="27">
        <f>SUM(F6-F4)</f>
        <v>73126.770000000019</v>
      </c>
    </row>
    <row r="10" spans="1:6" x14ac:dyDescent="0.3">
      <c r="A10" s="3" t="str">
        <f>('Månedsregnskap 2019'!A10)</f>
        <v>Medlemskap NMTG</v>
      </c>
      <c r="B10" s="6">
        <f>SUM('Månedsregnskap 2019'!B10:M10)</f>
        <v>99000</v>
      </c>
      <c r="C10" s="6">
        <v>11000</v>
      </c>
      <c r="D10" s="6">
        <v>100000</v>
      </c>
    </row>
    <row r="11" spans="1:6" x14ac:dyDescent="0.3">
      <c r="A11" s="3" t="str">
        <f>('Månedsregnskap 2019'!A11)</f>
        <v>Skatt - tilbakebetaling</v>
      </c>
      <c r="B11" s="6">
        <f>SUM('Månedsregnskap 2019'!B11:M11)</f>
        <v>0</v>
      </c>
      <c r="C11" s="6"/>
      <c r="D11" s="6">
        <v>0</v>
      </c>
      <c r="F11"/>
    </row>
    <row r="12" spans="1:6" ht="15" thickBot="1" x14ac:dyDescent="0.35">
      <c r="A12" s="3" t="str">
        <f>('Månedsregnskap 2019'!A12)</f>
        <v>Finanielle inntekter (renter på innskudd)</v>
      </c>
      <c r="B12" s="6">
        <f>SUM('Månedsregnskap 2019'!B12:M12)</f>
        <v>136.61000000000001</v>
      </c>
      <c r="C12" s="6"/>
      <c r="D12" s="6">
        <v>150</v>
      </c>
      <c r="F12"/>
    </row>
    <row r="13" spans="1:6" ht="15.6" thickTop="1" thickBot="1" x14ac:dyDescent="0.35">
      <c r="A13" s="9" t="s">
        <v>9</v>
      </c>
      <c r="B13" s="10">
        <f>SUM(B4:B12)</f>
        <v>381613.51</v>
      </c>
      <c r="C13" s="10">
        <f>SUM(C4:C12)</f>
        <v>19000</v>
      </c>
      <c r="D13" s="10">
        <f>SUM(D4:D12)</f>
        <v>390150</v>
      </c>
    </row>
    <row r="14" spans="1:6" ht="15" thickTop="1" x14ac:dyDescent="0.3">
      <c r="B14" s="6"/>
      <c r="C14" s="6"/>
      <c r="D14" s="6"/>
    </row>
    <row r="15" spans="1:6" x14ac:dyDescent="0.3">
      <c r="A15" s="12" t="s">
        <v>4</v>
      </c>
      <c r="B15" s="6"/>
      <c r="C15" s="6"/>
      <c r="D15" s="6"/>
    </row>
    <row r="16" spans="1:6" x14ac:dyDescent="0.3">
      <c r="A16" s="3" t="str">
        <f>('Månedsregnskap 2019'!A16)</f>
        <v>Lønn og arbeidsgiveravgifter</v>
      </c>
      <c r="B16" s="6">
        <f>SUM('Månedsregnskap 2019'!B16:M16)</f>
        <v>188033.8</v>
      </c>
      <c r="C16" s="6">
        <v>15000</v>
      </c>
      <c r="D16" s="6">
        <v>148000</v>
      </c>
    </row>
    <row r="17" spans="1:6" x14ac:dyDescent="0.3">
      <c r="A17" s="3" t="str">
        <f>('Månedsregnskap 2019'!A17)</f>
        <v>Konsulentkostnad</v>
      </c>
      <c r="B17" s="6">
        <f>SUM('Månedsregnskap 2019'!B17:M17)</f>
        <v>8081.4500000000007</v>
      </c>
      <c r="C17" s="6"/>
      <c r="D17" s="6">
        <v>8000</v>
      </c>
      <c r="F17" s="15"/>
    </row>
    <row r="18" spans="1:6" x14ac:dyDescent="0.3">
      <c r="A18" s="3" t="str">
        <f>('Månedsregnskap 2019'!A18)</f>
        <v>Gave foredragsholdere</v>
      </c>
      <c r="B18" s="6">
        <f>SUM('Månedsregnskap 2019'!B18:M18)</f>
        <v>1670</v>
      </c>
      <c r="C18" s="6"/>
      <c r="D18" s="6">
        <v>1500</v>
      </c>
      <c r="F18" s="15"/>
    </row>
    <row r="19" spans="1:6" x14ac:dyDescent="0.3">
      <c r="A19" s="3" t="str">
        <f>('Månedsregnskap 2019'!A19)</f>
        <v>Lisens</v>
      </c>
      <c r="B19" s="6">
        <f>SUM('Månedsregnskap 2019'!B19:M19)</f>
        <v>0</v>
      </c>
      <c r="C19" s="6">
        <v>70000</v>
      </c>
      <c r="D19" s="6">
        <v>70000</v>
      </c>
    </row>
    <row r="20" spans="1:6" x14ac:dyDescent="0.3">
      <c r="A20" s="3" t="str">
        <f>('Månedsregnskap 2019'!A20)</f>
        <v>Utstyr</v>
      </c>
      <c r="B20" s="6">
        <f>SUM('Månedsregnskap 2019'!B20:M20)</f>
        <v>4580.6099999999997</v>
      </c>
      <c r="C20" s="6"/>
      <c r="D20" s="6"/>
    </row>
    <row r="21" spans="1:6" x14ac:dyDescent="0.3">
      <c r="A21" s="3" t="str">
        <f>('Månedsregnskap 2019'!A21)</f>
        <v>Programvare</v>
      </c>
      <c r="B21" s="6">
        <f>SUM('Månedsregnskap 2019'!B21:M21)</f>
        <v>2344</v>
      </c>
      <c r="C21" s="6"/>
      <c r="D21" s="6">
        <v>2000</v>
      </c>
    </row>
    <row r="22" spans="1:6" x14ac:dyDescent="0.3">
      <c r="A22" s="3" t="str">
        <f>('Månedsregnskap 2019'!A22)</f>
        <v>Web-utvikling</v>
      </c>
      <c r="B22" s="6">
        <f>SUM('Månedsregnskap 2019'!B22:M22)</f>
        <v>37359.25</v>
      </c>
      <c r="C22" s="6"/>
      <c r="D22" s="6">
        <v>10000</v>
      </c>
    </row>
    <row r="23" spans="1:6" x14ac:dyDescent="0.3">
      <c r="A23" s="3" t="str">
        <f>('Månedsregnskap 2019'!A23)</f>
        <v>Kontorrekvisita               </v>
      </c>
      <c r="B23" s="6">
        <f>SUM('Månedsregnskap 2019'!B23:M23)</f>
        <v>161.25</v>
      </c>
      <c r="C23" s="6"/>
      <c r="D23" s="6">
        <v>200</v>
      </c>
    </row>
    <row r="24" spans="1:6" x14ac:dyDescent="0.3">
      <c r="A24" s="3" t="str">
        <f>('Månedsregnskap 2019'!A24)</f>
        <v>Porto                          </v>
      </c>
      <c r="B24" s="6">
        <f>SUM('Månedsregnskap 2019'!B24:M24)</f>
        <v>2363</v>
      </c>
      <c r="C24" s="6">
        <v>180</v>
      </c>
      <c r="D24" s="6">
        <v>2000</v>
      </c>
    </row>
    <row r="25" spans="1:6" x14ac:dyDescent="0.3">
      <c r="A25" s="3" t="str">
        <f>('Månedsregnskap 2019'!A25)</f>
        <v>Trykking</v>
      </c>
      <c r="B25" s="6">
        <f>SUM('Månedsregnskap 2019'!B25:M25)</f>
        <v>18913.75</v>
      </c>
      <c r="C25" s="6"/>
      <c r="D25" s="6">
        <v>10000</v>
      </c>
    </row>
    <row r="26" spans="1:6" x14ac:dyDescent="0.3">
      <c r="A26" s="3" t="str">
        <f>('Månedsregnskap 2019'!A26)</f>
        <v>Reiser, kost og losji møter og samlinger</v>
      </c>
      <c r="B26" s="6">
        <f>SUM('Månedsregnskap 2019'!B26:M26)</f>
        <v>15326.36</v>
      </c>
      <c r="C26" s="6">
        <v>2500</v>
      </c>
      <c r="D26" s="6">
        <v>15000</v>
      </c>
    </row>
    <row r="27" spans="1:6" x14ac:dyDescent="0.3">
      <c r="A27" s="3" t="str">
        <f>('Månedsregnskap 2019'!A27)</f>
        <v>Reiser, kost og losji kurs</v>
      </c>
      <c r="B27" s="6">
        <f>SUM('Månedsregnskap 2019'!B27:M27)</f>
        <v>28605.119999999999</v>
      </c>
      <c r="C27" s="6"/>
      <c r="D27" s="6">
        <v>30000</v>
      </c>
    </row>
    <row r="28" spans="1:6" ht="15" thickBot="1" x14ac:dyDescent="0.35">
      <c r="A28" s="3" t="str">
        <f>('Månedsregnskap 2019'!A28)</f>
        <v>Andre finanskostnader og gebyr</v>
      </c>
      <c r="B28" s="6">
        <f>SUM('Månedsregnskap 2019'!B28:M28)</f>
        <v>1048.1500000000001</v>
      </c>
      <c r="C28" s="6">
        <v>70</v>
      </c>
      <c r="D28" s="6">
        <v>1300</v>
      </c>
    </row>
    <row r="29" spans="1:6" ht="15.6" thickTop="1" thickBot="1" x14ac:dyDescent="0.35">
      <c r="A29" s="9" t="s">
        <v>10</v>
      </c>
      <c r="B29" s="10">
        <f>SUM(B16:B28)</f>
        <v>308486.74</v>
      </c>
      <c r="C29" s="10">
        <f>SUM(C16:C28)</f>
        <v>87750</v>
      </c>
      <c r="D29" s="11">
        <f>SUM(D16:D28)</f>
        <v>298000</v>
      </c>
      <c r="F29" s="15"/>
    </row>
    <row r="30" spans="1:6" ht="15.6" thickTop="1" thickBot="1" x14ac:dyDescent="0.35">
      <c r="B30" s="6"/>
      <c r="C30" s="6"/>
      <c r="D30" s="6"/>
    </row>
    <row r="31" spans="1:6" ht="15.6" thickTop="1" thickBot="1" x14ac:dyDescent="0.35">
      <c r="A31" s="9" t="s">
        <v>11</v>
      </c>
      <c r="B31" s="10">
        <f>SUM(B13-B29)</f>
        <v>73126.770000000019</v>
      </c>
      <c r="C31" s="10">
        <f>SUM(C13-C29)</f>
        <v>-68750</v>
      </c>
      <c r="D31" s="11">
        <f>SUM(D13-D29)</f>
        <v>92150</v>
      </c>
    </row>
    <row r="32" spans="1:6" ht="15" thickTop="1" x14ac:dyDescent="0.3"/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2"/>
  <sheetViews>
    <sheetView tabSelected="1" zoomScaleNormal="100" workbookViewId="0">
      <selection activeCell="M9" sqref="M9"/>
    </sheetView>
  </sheetViews>
  <sheetFormatPr baseColWidth="10" defaultRowHeight="14.4" x14ac:dyDescent="0.3"/>
  <cols>
    <col min="1" max="1" width="35.109375" style="19" bestFit="1" customWidth="1"/>
    <col min="2" max="16384" width="11.5546875" style="19"/>
  </cols>
  <sheetData>
    <row r="1" spans="1:15" x14ac:dyDescent="0.3">
      <c r="A1" s="17"/>
      <c r="B1" s="18">
        <v>43466</v>
      </c>
      <c r="C1" s="18">
        <v>43497</v>
      </c>
      <c r="D1" s="18">
        <v>43525</v>
      </c>
      <c r="E1" s="18">
        <v>43556</v>
      </c>
      <c r="F1" s="18">
        <v>43586</v>
      </c>
      <c r="G1" s="18">
        <v>43617</v>
      </c>
      <c r="H1" s="18">
        <v>43647</v>
      </c>
      <c r="I1" s="18">
        <v>43678</v>
      </c>
      <c r="J1" s="18">
        <v>43709</v>
      </c>
      <c r="K1" s="18">
        <v>43739</v>
      </c>
      <c r="L1" s="18">
        <v>43770</v>
      </c>
      <c r="M1" s="18">
        <v>43800</v>
      </c>
      <c r="O1" s="19" t="s">
        <v>24</v>
      </c>
    </row>
    <row r="3" spans="1:15" x14ac:dyDescent="0.3">
      <c r="A3" s="20" t="s">
        <v>1</v>
      </c>
    </row>
    <row r="4" spans="1:15" x14ac:dyDescent="0.3">
      <c r="A4" s="19" t="s">
        <v>2</v>
      </c>
      <c r="B4" s="21"/>
      <c r="C4" s="21"/>
      <c r="D4" s="21"/>
      <c r="E4" s="21"/>
      <c r="F4" s="21">
        <v>1200</v>
      </c>
      <c r="G4" s="21">
        <v>11600</v>
      </c>
      <c r="H4" s="21"/>
      <c r="I4" s="21">
        <v>2400</v>
      </c>
      <c r="J4" s="21">
        <v>2000</v>
      </c>
      <c r="K4" s="21">
        <v>4400</v>
      </c>
      <c r="L4" s="21">
        <v>4000</v>
      </c>
      <c r="M4" s="21">
        <v>4000</v>
      </c>
      <c r="O4" s="22">
        <f>SUM(B4:M4)</f>
        <v>29600</v>
      </c>
    </row>
    <row r="5" spans="1:15" x14ac:dyDescent="0.3">
      <c r="A5" s="19" t="s">
        <v>22</v>
      </c>
      <c r="B5" s="21">
        <v>7800</v>
      </c>
      <c r="C5" s="21"/>
      <c r="D5" s="21">
        <v>3600</v>
      </c>
      <c r="E5" s="21"/>
      <c r="F5" s="21"/>
      <c r="G5" s="21"/>
      <c r="H5" s="21"/>
      <c r="I5" s="21"/>
      <c r="J5" s="21">
        <v>12000</v>
      </c>
      <c r="K5" s="21">
        <v>1500</v>
      </c>
      <c r="L5" s="21"/>
      <c r="M5" s="21"/>
      <c r="O5" s="22">
        <f>SUM(B5:M5)</f>
        <v>24900</v>
      </c>
    </row>
    <row r="6" spans="1:15" x14ac:dyDescent="0.3">
      <c r="A6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O6" s="22"/>
    </row>
    <row r="7" spans="1:15" x14ac:dyDescent="0.3">
      <c r="A7" s="19" t="s">
        <v>23</v>
      </c>
      <c r="B7" s="21"/>
      <c r="C7" s="21">
        <v>22200</v>
      </c>
      <c r="D7" s="21"/>
      <c r="E7" s="21"/>
      <c r="F7" s="21"/>
      <c r="G7" s="21"/>
      <c r="H7" s="21"/>
      <c r="I7" s="21"/>
      <c r="J7" s="21"/>
      <c r="K7" s="21"/>
      <c r="L7" s="21"/>
      <c r="M7" s="21"/>
      <c r="O7" s="22">
        <f t="shared" ref="O7:O12" si="0">SUM(B7:M7)</f>
        <v>22200</v>
      </c>
    </row>
    <row r="8" spans="1:15" x14ac:dyDescent="0.3">
      <c r="A8" s="19" t="s">
        <v>3</v>
      </c>
      <c r="B8" s="21"/>
      <c r="C8" s="21">
        <v>8000</v>
      </c>
      <c r="D8" s="21"/>
      <c r="E8" s="21"/>
      <c r="F8" s="21">
        <v>137000</v>
      </c>
      <c r="G8" s="21"/>
      <c r="H8" s="21"/>
      <c r="I8" s="21">
        <v>8000</v>
      </c>
      <c r="J8" s="21"/>
      <c r="K8" s="21"/>
      <c r="L8" s="21">
        <v>4000</v>
      </c>
      <c r="M8" s="21"/>
      <c r="O8" s="22">
        <f t="shared" si="0"/>
        <v>157000</v>
      </c>
    </row>
    <row r="9" spans="1:15" x14ac:dyDescent="0.3">
      <c r="A9" s="19" t="s">
        <v>20</v>
      </c>
      <c r="B9" s="21"/>
      <c r="C9" s="21"/>
      <c r="D9" s="21"/>
      <c r="E9" s="21"/>
      <c r="F9" s="21"/>
      <c r="G9" s="21">
        <v>48776.9</v>
      </c>
      <c r="H9" s="21"/>
      <c r="I9" s="21"/>
      <c r="J9" s="21"/>
      <c r="K9" s="21"/>
      <c r="L9" s="21"/>
      <c r="M9" s="21"/>
      <c r="O9" s="22">
        <f t="shared" si="0"/>
        <v>48776.9</v>
      </c>
    </row>
    <row r="10" spans="1:15" x14ac:dyDescent="0.3">
      <c r="A10" s="19" t="s">
        <v>0</v>
      </c>
      <c r="B10" s="21"/>
      <c r="C10" s="21">
        <v>10000</v>
      </c>
      <c r="D10" s="21"/>
      <c r="E10" s="21"/>
      <c r="F10" s="21"/>
      <c r="G10" s="21"/>
      <c r="H10" s="21"/>
      <c r="I10" s="21">
        <v>14000</v>
      </c>
      <c r="J10" s="21">
        <v>49000</v>
      </c>
      <c r="K10" s="21">
        <v>13000</v>
      </c>
      <c r="L10" s="21">
        <v>10000</v>
      </c>
      <c r="M10" s="21">
        <v>3000</v>
      </c>
      <c r="O10" s="22">
        <f t="shared" si="0"/>
        <v>99000</v>
      </c>
    </row>
    <row r="11" spans="1:15" x14ac:dyDescent="0.3">
      <c r="A11" s="19" t="s">
        <v>25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2">
        <f t="shared" si="0"/>
        <v>0</v>
      </c>
    </row>
    <row r="12" spans="1:15" ht="15" thickBot="1" x14ac:dyDescent="0.35">
      <c r="A12" t="s">
        <v>26</v>
      </c>
      <c r="B12" s="21"/>
      <c r="C12" s="21"/>
      <c r="D12" s="21"/>
      <c r="E12" s="21"/>
      <c r="F12" s="21"/>
      <c r="G12" s="21"/>
      <c r="H12" s="21"/>
      <c r="I12" s="21"/>
      <c r="J12" s="21"/>
      <c r="K12" s="21">
        <v>136.61000000000001</v>
      </c>
      <c r="L12" s="21"/>
      <c r="M12" s="21"/>
      <c r="N12" s="21"/>
      <c r="O12" s="22">
        <f t="shared" si="0"/>
        <v>136.61000000000001</v>
      </c>
    </row>
    <row r="13" spans="1:15" ht="15.6" thickTop="1" thickBot="1" x14ac:dyDescent="0.35">
      <c r="A13" s="23" t="s">
        <v>9</v>
      </c>
      <c r="B13" s="24">
        <f>SUM(B4:B12)</f>
        <v>7800</v>
      </c>
      <c r="C13" s="24">
        <f t="shared" ref="C13:M13" si="1">SUM(C4:C12)</f>
        <v>40200</v>
      </c>
      <c r="D13" s="24">
        <f t="shared" si="1"/>
        <v>3600</v>
      </c>
      <c r="E13" s="24">
        <f t="shared" si="1"/>
        <v>0</v>
      </c>
      <c r="F13" s="24">
        <f t="shared" si="1"/>
        <v>138200</v>
      </c>
      <c r="G13" s="24">
        <f t="shared" si="1"/>
        <v>60376.9</v>
      </c>
      <c r="H13" s="24">
        <f t="shared" si="1"/>
        <v>0</v>
      </c>
      <c r="I13" s="24">
        <f t="shared" si="1"/>
        <v>24400</v>
      </c>
      <c r="J13" s="24">
        <f t="shared" si="1"/>
        <v>63000</v>
      </c>
      <c r="K13" s="24">
        <f t="shared" si="1"/>
        <v>19036.61</v>
      </c>
      <c r="L13" s="24">
        <f t="shared" si="1"/>
        <v>18000</v>
      </c>
      <c r="M13" s="24">
        <f t="shared" si="1"/>
        <v>7000</v>
      </c>
      <c r="N13" s="22"/>
      <c r="O13" s="25">
        <f>SUM(O4:O12)</f>
        <v>381613.51</v>
      </c>
    </row>
    <row r="14" spans="1:15" ht="15" thickTop="1" x14ac:dyDescent="0.3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5" x14ac:dyDescent="0.3">
      <c r="A15" s="26" t="s">
        <v>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5" x14ac:dyDescent="0.3">
      <c r="A16" s="19" t="s">
        <v>19</v>
      </c>
      <c r="B16" s="21">
        <v>18611</v>
      </c>
      <c r="C16" s="21">
        <v>28950</v>
      </c>
      <c r="D16" s="21">
        <v>33235.800000000003</v>
      </c>
      <c r="E16" s="21">
        <v>9325</v>
      </c>
      <c r="F16" s="21">
        <v>9325</v>
      </c>
      <c r="G16" s="21">
        <v>16896</v>
      </c>
      <c r="H16" s="21">
        <v>9325</v>
      </c>
      <c r="I16" s="21">
        <v>11953</v>
      </c>
      <c r="J16" s="21">
        <v>9697.2999999999993</v>
      </c>
      <c r="K16" s="21">
        <v>13723</v>
      </c>
      <c r="L16" s="21">
        <v>16575.7</v>
      </c>
      <c r="M16" s="21">
        <v>10417</v>
      </c>
      <c r="O16" s="22">
        <f t="shared" ref="O16:O28" si="2">SUM(B16:M16)</f>
        <v>188033.8</v>
      </c>
    </row>
    <row r="17" spans="1:15" x14ac:dyDescent="0.3">
      <c r="A17" s="19" t="s">
        <v>7</v>
      </c>
      <c r="B17" s="21">
        <v>1309.8900000000001</v>
      </c>
      <c r="C17" s="21"/>
      <c r="D17" s="21">
        <v>3563</v>
      </c>
      <c r="E17" s="21"/>
      <c r="F17" s="21"/>
      <c r="G17" s="21"/>
      <c r="H17" s="21"/>
      <c r="I17" s="21"/>
      <c r="J17" s="21">
        <v>3208.56</v>
      </c>
      <c r="K17" s="21"/>
      <c r="L17" s="21"/>
      <c r="M17" s="21"/>
      <c r="O17" s="22">
        <f>SUM(B17:M17)</f>
        <v>8081.4500000000007</v>
      </c>
    </row>
    <row r="18" spans="1:15" x14ac:dyDescent="0.3">
      <c r="A18" t="s">
        <v>28</v>
      </c>
      <c r="B18" s="21">
        <v>380</v>
      </c>
      <c r="C18" s="21">
        <v>1290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O18" s="22">
        <f>SUM(B18:M18)</f>
        <v>1670</v>
      </c>
    </row>
    <row r="19" spans="1:15" x14ac:dyDescent="0.3">
      <c r="A19" s="19" t="s">
        <v>15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O19" s="22">
        <f>SUM(B19:M19)</f>
        <v>0</v>
      </c>
    </row>
    <row r="20" spans="1:15" x14ac:dyDescent="0.3">
      <c r="A20" s="19" t="s">
        <v>5</v>
      </c>
      <c r="B20" s="21"/>
      <c r="C20" s="21"/>
      <c r="D20" s="21"/>
      <c r="E20" s="21">
        <v>4444</v>
      </c>
      <c r="F20" s="21"/>
      <c r="G20" s="21"/>
      <c r="H20" s="21"/>
      <c r="I20" s="21"/>
      <c r="J20" s="21">
        <v>136.61000000000001</v>
      </c>
      <c r="K20" s="21"/>
      <c r="L20" s="21"/>
      <c r="M20" s="21"/>
      <c r="O20" s="22">
        <f t="shared" si="2"/>
        <v>4580.6099999999997</v>
      </c>
    </row>
    <row r="21" spans="1:15" x14ac:dyDescent="0.3">
      <c r="A21" s="19" t="s">
        <v>14</v>
      </c>
      <c r="B21" s="21"/>
      <c r="C21" s="21">
        <v>649</v>
      </c>
      <c r="D21" s="21"/>
      <c r="E21" s="21"/>
      <c r="F21" s="30">
        <v>1695</v>
      </c>
      <c r="G21" s="21"/>
      <c r="H21" s="21"/>
      <c r="I21" s="21"/>
      <c r="J21" s="21"/>
      <c r="K21" s="21"/>
      <c r="L21" s="21"/>
      <c r="M21" s="21"/>
      <c r="O21" s="22">
        <f t="shared" si="2"/>
        <v>2344</v>
      </c>
    </row>
    <row r="22" spans="1:15" x14ac:dyDescent="0.3">
      <c r="A22" t="s">
        <v>32</v>
      </c>
      <c r="B22" s="21"/>
      <c r="C22" s="21">
        <v>35438</v>
      </c>
      <c r="D22" s="21"/>
      <c r="E22" s="21"/>
      <c r="F22" s="21"/>
      <c r="G22" s="21"/>
      <c r="H22" s="21"/>
      <c r="I22" s="21"/>
      <c r="J22" s="21"/>
      <c r="K22" s="21">
        <v>1921.25</v>
      </c>
      <c r="L22" s="21"/>
      <c r="M22" s="21"/>
      <c r="O22" s="22">
        <f t="shared" si="2"/>
        <v>37359.25</v>
      </c>
    </row>
    <row r="23" spans="1:15" x14ac:dyDescent="0.3">
      <c r="A23" s="19" t="s">
        <v>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>
        <v>161.25</v>
      </c>
      <c r="M23" s="21"/>
      <c r="O23" s="22">
        <f t="shared" si="2"/>
        <v>161.25</v>
      </c>
    </row>
    <row r="24" spans="1:15" x14ac:dyDescent="0.3">
      <c r="A24" s="19" t="s">
        <v>13</v>
      </c>
      <c r="B24" s="21"/>
      <c r="C24" s="21"/>
      <c r="D24" s="21">
        <v>198</v>
      </c>
      <c r="E24" s="21"/>
      <c r="F24" s="21">
        <v>980</v>
      </c>
      <c r="G24" s="21"/>
      <c r="H24" s="21">
        <v>199</v>
      </c>
      <c r="I24" s="21">
        <v>204</v>
      </c>
      <c r="J24" s="21"/>
      <c r="K24" s="21">
        <v>398</v>
      </c>
      <c r="L24" s="21">
        <v>180</v>
      </c>
      <c r="M24" s="21">
        <v>204</v>
      </c>
      <c r="O24" s="22">
        <f t="shared" si="2"/>
        <v>2363</v>
      </c>
    </row>
    <row r="25" spans="1:15" x14ac:dyDescent="0.3">
      <c r="A25" s="19" t="s">
        <v>16</v>
      </c>
      <c r="B25" s="21"/>
      <c r="C25" s="21"/>
      <c r="D25" s="21"/>
      <c r="E25" s="21"/>
      <c r="F25" s="21">
        <v>7485</v>
      </c>
      <c r="G25" s="21">
        <v>1871.25</v>
      </c>
      <c r="H25" s="21"/>
      <c r="I25" s="21"/>
      <c r="J25" s="21"/>
      <c r="K25" s="21">
        <v>9557.5</v>
      </c>
      <c r="L25" s="21"/>
      <c r="M25" s="21"/>
      <c r="O25" s="22">
        <f>SUM(B25:M25)</f>
        <v>18913.75</v>
      </c>
    </row>
    <row r="26" spans="1:15" x14ac:dyDescent="0.3">
      <c r="A26" s="19" t="s">
        <v>21</v>
      </c>
      <c r="B26" s="21">
        <v>432</v>
      </c>
      <c r="C26" s="28">
        <v>4014</v>
      </c>
      <c r="D26" s="21"/>
      <c r="E26" s="21"/>
      <c r="F26" s="21"/>
      <c r="G26" s="21">
        <v>1811</v>
      </c>
      <c r="H26" s="21"/>
      <c r="I26" s="21"/>
      <c r="J26" s="21">
        <v>1425</v>
      </c>
      <c r="K26" s="21">
        <v>4618.8599999999997</v>
      </c>
      <c r="L26" s="21">
        <v>1662.5</v>
      </c>
      <c r="M26" s="21">
        <v>1363</v>
      </c>
      <c r="O26" s="22">
        <f t="shared" si="2"/>
        <v>15326.36</v>
      </c>
    </row>
    <row r="27" spans="1:15" x14ac:dyDescent="0.3">
      <c r="A27" s="19" t="s">
        <v>12</v>
      </c>
      <c r="B27" s="21">
        <v>2940</v>
      </c>
      <c r="C27" s="21">
        <v>17471.87</v>
      </c>
      <c r="D27" s="21"/>
      <c r="E27" s="21"/>
      <c r="F27" s="21"/>
      <c r="G27" s="21"/>
      <c r="H27" s="21"/>
      <c r="I27" s="21"/>
      <c r="J27" s="21">
        <v>3403.37</v>
      </c>
      <c r="K27" s="21">
        <v>4789.88</v>
      </c>
      <c r="L27" s="21"/>
      <c r="M27" s="21"/>
      <c r="O27" s="22">
        <f>SUM(B27:M27)</f>
        <v>28605.119999999999</v>
      </c>
    </row>
    <row r="28" spans="1:15" ht="15" thickBot="1" x14ac:dyDescent="0.35">
      <c r="A28" s="19" t="s">
        <v>8</v>
      </c>
      <c r="B28" s="21">
        <v>58.5</v>
      </c>
      <c r="C28" s="21">
        <v>99.5</v>
      </c>
      <c r="D28" s="21">
        <v>114</v>
      </c>
      <c r="E28" s="21">
        <v>313.14999999999998</v>
      </c>
      <c r="F28" s="21">
        <v>46.25</v>
      </c>
      <c r="G28" s="21">
        <v>52.75</v>
      </c>
      <c r="H28" s="21">
        <v>49.25</v>
      </c>
      <c r="I28" s="21">
        <v>45.75</v>
      </c>
      <c r="J28" s="21">
        <v>45.75</v>
      </c>
      <c r="K28" s="21">
        <v>56.75</v>
      </c>
      <c r="L28" s="21">
        <v>91.25</v>
      </c>
      <c r="M28" s="21">
        <v>75.25</v>
      </c>
      <c r="O28" s="22">
        <f t="shared" si="2"/>
        <v>1048.1500000000001</v>
      </c>
    </row>
    <row r="29" spans="1:15" ht="15.6" thickTop="1" thickBot="1" x14ac:dyDescent="0.35">
      <c r="A29" s="23" t="s">
        <v>10</v>
      </c>
      <c r="B29" s="24">
        <f>SUM(B16:B28)</f>
        <v>23731.39</v>
      </c>
      <c r="C29" s="24">
        <f t="shared" ref="C29:M29" si="3">SUM(C16:C28)</f>
        <v>87912.37</v>
      </c>
      <c r="D29" s="24">
        <f t="shared" si="3"/>
        <v>37110.800000000003</v>
      </c>
      <c r="E29" s="24">
        <f t="shared" si="3"/>
        <v>14082.15</v>
      </c>
      <c r="F29" s="24">
        <f t="shared" si="3"/>
        <v>19531.25</v>
      </c>
      <c r="G29" s="24">
        <f t="shared" si="3"/>
        <v>20631</v>
      </c>
      <c r="H29" s="24">
        <f t="shared" si="3"/>
        <v>9573.25</v>
      </c>
      <c r="I29" s="24">
        <f t="shared" si="3"/>
        <v>12202.75</v>
      </c>
      <c r="J29" s="24">
        <f t="shared" si="3"/>
        <v>17916.59</v>
      </c>
      <c r="K29" s="24">
        <f t="shared" si="3"/>
        <v>35065.24</v>
      </c>
      <c r="L29" s="24">
        <f t="shared" si="3"/>
        <v>18670.7</v>
      </c>
      <c r="M29" s="24">
        <f t="shared" si="3"/>
        <v>12059.25</v>
      </c>
      <c r="N29" s="22"/>
      <c r="O29" s="25">
        <f>SUM(O16:O28)</f>
        <v>308486.74</v>
      </c>
    </row>
    <row r="30" spans="1:15" ht="15.6" thickTop="1" thickBot="1" x14ac:dyDescent="0.3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5" ht="15.6" thickTop="1" thickBot="1" x14ac:dyDescent="0.35">
      <c r="A31" s="23" t="s">
        <v>11</v>
      </c>
      <c r="B31" s="24">
        <f>SUM(B13-B29)</f>
        <v>-15931.39</v>
      </c>
      <c r="C31" s="24">
        <f t="shared" ref="C31:M31" si="4">SUM(C13-C29)</f>
        <v>-47712.369999999995</v>
      </c>
      <c r="D31" s="24">
        <f t="shared" si="4"/>
        <v>-33510.800000000003</v>
      </c>
      <c r="E31" s="24">
        <f t="shared" si="4"/>
        <v>-14082.15</v>
      </c>
      <c r="F31" s="24">
        <f t="shared" si="4"/>
        <v>118668.75</v>
      </c>
      <c r="G31" s="24">
        <f t="shared" si="4"/>
        <v>39745.9</v>
      </c>
      <c r="H31" s="24">
        <f t="shared" si="4"/>
        <v>-9573.25</v>
      </c>
      <c r="I31" s="24">
        <f t="shared" si="4"/>
        <v>12197.25</v>
      </c>
      <c r="J31" s="24">
        <f t="shared" si="4"/>
        <v>45083.41</v>
      </c>
      <c r="K31" s="24">
        <f t="shared" si="4"/>
        <v>-16028.629999999997</v>
      </c>
      <c r="L31" s="24">
        <f t="shared" si="4"/>
        <v>-670.70000000000073</v>
      </c>
      <c r="M31" s="24">
        <f t="shared" si="4"/>
        <v>-5059.25</v>
      </c>
      <c r="N31" s="22"/>
      <c r="O31" s="25">
        <f>SUM(O13-O29)</f>
        <v>73126.770000000019</v>
      </c>
    </row>
    <row r="32" spans="1:15" ht="15" thickTop="1" x14ac:dyDescent="0.3"/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År og Budsjett 2018</vt:lpstr>
      <vt:lpstr>År og Budsjett 2019</vt:lpstr>
      <vt:lpstr>Månedsregnskap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 Brokstad</dc:creator>
  <cp:lastModifiedBy>Cathrine</cp:lastModifiedBy>
  <dcterms:created xsi:type="dcterms:W3CDTF">2016-11-18T19:17:44Z</dcterms:created>
  <dcterms:modified xsi:type="dcterms:W3CDTF">2019-12-16T10:03:03Z</dcterms:modified>
</cp:coreProperties>
</file>